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1840" windowHeight="105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Foglio1!$A$1:$CM$93</definedName>
  </definedNames>
  <calcPr calcId="145621"/>
</workbook>
</file>

<file path=xl/calcChain.xml><?xml version="1.0" encoding="utf-8"?>
<calcChain xmlns="http://schemas.openxmlformats.org/spreadsheetml/2006/main">
  <c r="H91" i="1"/>
  <c r="H92" s="1"/>
  <c r="I91"/>
  <c r="J91"/>
  <c r="J92" s="1"/>
  <c r="K91"/>
  <c r="L91"/>
  <c r="M91"/>
  <c r="N91"/>
  <c r="O91"/>
  <c r="P91"/>
  <c r="P92" s="1"/>
  <c r="Q91"/>
  <c r="R91"/>
  <c r="S91"/>
  <c r="T91"/>
  <c r="U91"/>
  <c r="V91"/>
  <c r="W91"/>
  <c r="X91"/>
  <c r="Y91"/>
  <c r="Y92" s="1"/>
  <c r="Z91"/>
  <c r="Z92" s="1"/>
  <c r="AA91"/>
  <c r="AA92" s="1"/>
  <c r="AB91"/>
  <c r="AB92" s="1"/>
  <c r="AC91"/>
  <c r="AC92" s="1"/>
  <c r="AD91"/>
  <c r="AD92" s="1"/>
  <c r="AE91"/>
  <c r="AE92" s="1"/>
  <c r="AF91"/>
  <c r="AG91"/>
  <c r="AH91"/>
  <c r="AI91"/>
  <c r="AJ91"/>
  <c r="AK91"/>
  <c r="AK92" s="1"/>
  <c r="AL91"/>
  <c r="AM91"/>
  <c r="AN91"/>
  <c r="AO91"/>
  <c r="AP91"/>
  <c r="AQ91"/>
  <c r="AQ92" s="1"/>
  <c r="AR91"/>
  <c r="AS91"/>
  <c r="AT91"/>
  <c r="AT92" s="1"/>
  <c r="AU91"/>
  <c r="AV91"/>
  <c r="AW91"/>
  <c r="AW92" s="1"/>
  <c r="AX91"/>
  <c r="AY91"/>
  <c r="AZ91"/>
  <c r="BA91"/>
  <c r="BB91"/>
  <c r="BC91"/>
  <c r="BC92" s="1"/>
  <c r="BD91"/>
  <c r="BE91"/>
  <c r="BF91"/>
  <c r="BF92" s="1"/>
  <c r="BG91"/>
  <c r="BG92" s="1"/>
  <c r="BH91"/>
  <c r="BI91"/>
  <c r="BI92" s="1"/>
  <c r="BJ91"/>
  <c r="BJ92" s="1"/>
  <c r="BK91"/>
  <c r="BL91"/>
  <c r="BL92" s="1"/>
  <c r="BM91"/>
  <c r="BN91"/>
  <c r="BO91"/>
  <c r="BP91"/>
  <c r="BP92" s="1"/>
  <c r="BQ91"/>
  <c r="BQ92" s="1"/>
  <c r="BR91"/>
  <c r="BS91"/>
  <c r="BT91"/>
  <c r="BU91"/>
  <c r="BV91"/>
  <c r="BW91"/>
  <c r="BX91"/>
  <c r="BY91"/>
  <c r="BZ91"/>
  <c r="CA91"/>
  <c r="CB91"/>
  <c r="CB92" s="1"/>
  <c r="CC91"/>
  <c r="CD91"/>
  <c r="CE91"/>
  <c r="CF91"/>
  <c r="CG91"/>
  <c r="CH91"/>
  <c r="CH92" s="1"/>
  <c r="CI91"/>
  <c r="CI92" s="1"/>
  <c r="CJ91"/>
  <c r="CK91"/>
  <c r="CL91"/>
  <c r="CL92" s="1"/>
  <c r="CM91"/>
  <c r="I92"/>
  <c r="K92"/>
  <c r="L92"/>
  <c r="M92"/>
  <c r="N92"/>
  <c r="O92"/>
  <c r="Q92"/>
  <c r="R92"/>
  <c r="S92"/>
  <c r="T92"/>
  <c r="U92"/>
  <c r="V92"/>
  <c r="W92"/>
  <c r="X92"/>
  <c r="AF92"/>
  <c r="AG92"/>
  <c r="AH92"/>
  <c r="AI92"/>
  <c r="AJ92"/>
  <c r="AL92"/>
  <c r="AM92"/>
  <c r="AN92"/>
  <c r="AO92"/>
  <c r="AP92"/>
  <c r="AR92"/>
  <c r="AS92"/>
  <c r="AU92"/>
  <c r="AV92"/>
  <c r="AX92"/>
  <c r="AY92"/>
  <c r="AZ92"/>
  <c r="BA92"/>
  <c r="BB92"/>
  <c r="BD92"/>
  <c r="BE92"/>
  <c r="BH92"/>
  <c r="BK92"/>
  <c r="BM92"/>
  <c r="BN92"/>
  <c r="BO92"/>
  <c r="BR92"/>
  <c r="BS92"/>
  <c r="BT92"/>
  <c r="BU92"/>
  <c r="BV92"/>
  <c r="BW92"/>
  <c r="BX92"/>
  <c r="BY92"/>
  <c r="BZ92"/>
  <c r="CA92"/>
  <c r="CC92"/>
  <c r="CD92"/>
  <c r="CE92"/>
  <c r="CF92"/>
  <c r="CG92"/>
  <c r="CJ92"/>
  <c r="CK92"/>
  <c r="CM92"/>
  <c r="G91"/>
  <c r="G92" s="1"/>
  <c r="G93" l="1"/>
  <c r="C80"/>
  <c r="C81"/>
  <c r="C47"/>
  <c r="C49"/>
  <c r="C24" l="1"/>
  <c r="C16"/>
  <c r="C61"/>
  <c r="C59"/>
  <c r="C58"/>
  <c r="C52"/>
  <c r="C13" l="1"/>
  <c r="C51"/>
  <c r="C70"/>
  <c r="C42"/>
  <c r="C15"/>
  <c r="C14"/>
  <c r="C11"/>
  <c r="C9"/>
  <c r="C12"/>
</calcChain>
</file>

<file path=xl/sharedStrings.xml><?xml version="1.0" encoding="utf-8"?>
<sst xmlns="http://schemas.openxmlformats.org/spreadsheetml/2006/main" count="295" uniqueCount="288">
  <si>
    <t xml:space="preserve">Allestimento </t>
  </si>
  <si>
    <t>Baraccamenti</t>
  </si>
  <si>
    <t>Segregazione Area</t>
  </si>
  <si>
    <t>Installazione di ponteggi</t>
  </si>
  <si>
    <t>Puntellatura di volte e solette</t>
  </si>
  <si>
    <t>Demolizioni</t>
  </si>
  <si>
    <t>Rimozione manto di copertura e accessori</t>
  </si>
  <si>
    <t>Smontaggio infissi, serramenti e cancello</t>
  </si>
  <si>
    <t>Demolizione pavimenti e sottofondi, battiscopa e rivestimenti</t>
  </si>
  <si>
    <t>Demozione di pavimentazione esterne</t>
  </si>
  <si>
    <t>Rimozione controsoffitti e pareti divisorie</t>
  </si>
  <si>
    <t>Demolizine impianto idrotermosanitariio</t>
  </si>
  <si>
    <t>Demolizioni e rimozioni strutturali</t>
  </si>
  <si>
    <t>Intervento sulle volte</t>
  </si>
  <si>
    <t>Intervento sui solai lignei con soletta ca esistente</t>
  </si>
  <si>
    <t>Interventi in copertura</t>
  </si>
  <si>
    <t>Edificio principale</t>
  </si>
  <si>
    <t>Edificio polizia minicipale</t>
  </si>
  <si>
    <t>Demolizioni e rimozioni</t>
  </si>
  <si>
    <t>Opere strutturali</t>
  </si>
  <si>
    <t>Impianto fognario</t>
  </si>
  <si>
    <t>Rifacimento impianto fognario</t>
  </si>
  <si>
    <t>Pavimentazioni esterne</t>
  </si>
  <si>
    <t>Pavimentazioni esterne lastre e acciotolato</t>
  </si>
  <si>
    <t>Intonaci</t>
  </si>
  <si>
    <t>Intonaci interni</t>
  </si>
  <si>
    <t>Pavimentazioni interne</t>
  </si>
  <si>
    <t>Sottofondi</t>
  </si>
  <si>
    <t>Pavimenti in cotto</t>
  </si>
  <si>
    <t>Pavimenti e rivestimenti in ceramica</t>
  </si>
  <si>
    <t>Battiscopa</t>
  </si>
  <si>
    <t>Restauro pavimento a intarsi in legno</t>
  </si>
  <si>
    <t>Sostituzione lastroni in ingresso</t>
  </si>
  <si>
    <t>Pareti in cartongesso</t>
  </si>
  <si>
    <t>Controsoffitti in cartongesso</t>
  </si>
  <si>
    <t>Controsoffitti antincendio</t>
  </si>
  <si>
    <t>Rimozione intonaci esterni e interni e raschiature</t>
  </si>
  <si>
    <t>data inizio</t>
  </si>
  <si>
    <t>data fine</t>
  </si>
  <si>
    <t>durata</t>
  </si>
  <si>
    <t>Tinteggiature</t>
  </si>
  <si>
    <t>Tinteggiature interne</t>
  </si>
  <si>
    <t>Tinteggiature esterne</t>
  </si>
  <si>
    <t>Copertura</t>
  </si>
  <si>
    <t>Posa di lastra ondulata</t>
  </si>
  <si>
    <t>Rimontaggio coppi</t>
  </si>
  <si>
    <t>Lattonerie</t>
  </si>
  <si>
    <t>Restauro e riparazione infissi esterni</t>
  </si>
  <si>
    <t>Restauro e riparazione infissi interni</t>
  </si>
  <si>
    <t>Infissi, inferriate e ringhiere</t>
  </si>
  <si>
    <t>Restauro opere in ferro inferriate e ringhiere</t>
  </si>
  <si>
    <t>Posa di scuri nuovi</t>
  </si>
  <si>
    <t>Posa di porte tagliafuoco</t>
  </si>
  <si>
    <t>Soglie e bancali</t>
  </si>
  <si>
    <t>Bancali</t>
  </si>
  <si>
    <t>Soglie</t>
  </si>
  <si>
    <t>Posa di giunto anti-sismico</t>
  </si>
  <si>
    <t>Demolizione impianto elettrico e di illuminazione</t>
  </si>
  <si>
    <t>Pulitura cotto ingresso</t>
  </si>
  <si>
    <t xml:space="preserve">Restauro pietre e pulitura </t>
  </si>
  <si>
    <t>Scavi e vespai interni</t>
  </si>
  <si>
    <t>Isolamento e coibentazioni pav.</t>
  </si>
  <si>
    <t>Barriera al vapore</t>
  </si>
  <si>
    <t>Massetto termico</t>
  </si>
  <si>
    <t>Posa di polistirene</t>
  </si>
  <si>
    <t>Coibentazione controsoffitti</t>
  </si>
  <si>
    <t>Coibentazione pareti</t>
  </si>
  <si>
    <t>Coibentazione pavmentazioni sottotetto</t>
  </si>
  <si>
    <t>Isolamento termico</t>
  </si>
  <si>
    <t>Nuovi serramenti edificio minore</t>
  </si>
  <si>
    <t>Nuovo portoncino</t>
  </si>
  <si>
    <t>Impianti meccanici</t>
  </si>
  <si>
    <t>impianto idrico sanitario e rete scarichi - posa primario</t>
  </si>
  <si>
    <t>Impianto di riscaldamento e raffrescamento - finiture</t>
  </si>
  <si>
    <t>impianto idrico sanitario e rete scarichi - finiture</t>
  </si>
  <si>
    <t>Rete adduzione gas metano</t>
  </si>
  <si>
    <t>Impianto di spegnimento incendi</t>
  </si>
  <si>
    <t>Impianti elettrici</t>
  </si>
  <si>
    <t>Impianto eletrico</t>
  </si>
  <si>
    <t>Impianto di rilevazione incendi</t>
  </si>
  <si>
    <t>Assistenze edili</t>
  </si>
  <si>
    <t>Demolizione ascensore e apparati relativi</t>
  </si>
  <si>
    <t>Opere di consolidamento vano ascensore</t>
  </si>
  <si>
    <t>Ascensore</t>
  </si>
  <si>
    <t>Installazione ascensore</t>
  </si>
  <si>
    <t>Intervento su muri e volte - piano interrato</t>
  </si>
  <si>
    <t>Intervento su muri e volte - piano terra</t>
  </si>
  <si>
    <t>Intervento su muri e volte - piano primo</t>
  </si>
  <si>
    <t>Intervento su muri e volte - piano secondo</t>
  </si>
  <si>
    <t>Intervento su muri e volte - piano terzo - copertura</t>
  </si>
  <si>
    <t>Intervento sui solai - solaio 0</t>
  </si>
  <si>
    <t>Intervento sui solai - solaio 1</t>
  </si>
  <si>
    <t>Intervento sui solai - solaio 2</t>
  </si>
  <si>
    <t>Intervento sui solai - solaio 3</t>
  </si>
  <si>
    <t>Intervento sui solai - solaio copertura</t>
  </si>
  <si>
    <t>Smantellamento cantiere</t>
  </si>
  <si>
    <t>Rimozione gru</t>
  </si>
  <si>
    <t>Lievo recinzione di cantiere</t>
  </si>
  <si>
    <t>Pulizia dei locali</t>
  </si>
  <si>
    <t>s.1</t>
  </si>
  <si>
    <t>s.2</t>
  </si>
  <si>
    <t>s.3</t>
  </si>
  <si>
    <t>s.4</t>
  </si>
  <si>
    <t>s.5</t>
  </si>
  <si>
    <t>s.6</t>
  </si>
  <si>
    <t>s.7</t>
  </si>
  <si>
    <t>s.8</t>
  </si>
  <si>
    <t>s.9</t>
  </si>
  <si>
    <t>s.10</t>
  </si>
  <si>
    <t>s.11</t>
  </si>
  <si>
    <t>s.12</t>
  </si>
  <si>
    <t>s.13</t>
  </si>
  <si>
    <t>s.14</t>
  </si>
  <si>
    <t>s.15</t>
  </si>
  <si>
    <t>s.16</t>
  </si>
  <si>
    <t>s.17</t>
  </si>
  <si>
    <t>s.18</t>
  </si>
  <si>
    <t>s.19</t>
  </si>
  <si>
    <t>s.20</t>
  </si>
  <si>
    <t>s.21</t>
  </si>
  <si>
    <t>s.22</t>
  </si>
  <si>
    <t>s.23</t>
  </si>
  <si>
    <t>s.24</t>
  </si>
  <si>
    <t>s.25</t>
  </si>
  <si>
    <t>s.26</t>
  </si>
  <si>
    <t>s.27</t>
  </si>
  <si>
    <t>s.28</t>
  </si>
  <si>
    <t>s.29</t>
  </si>
  <si>
    <t>s.30</t>
  </si>
  <si>
    <t>s.31</t>
  </si>
  <si>
    <t>s.32</t>
  </si>
  <si>
    <t>s.33</t>
  </si>
  <si>
    <t>s.34</t>
  </si>
  <si>
    <t>s.35</t>
  </si>
  <si>
    <t>s.36</t>
  </si>
  <si>
    <t>s.37</t>
  </si>
  <si>
    <t>s.38</t>
  </si>
  <si>
    <t>s.39</t>
  </si>
  <si>
    <t>s.40</t>
  </si>
  <si>
    <t>s.41</t>
  </si>
  <si>
    <t>s.42</t>
  </si>
  <si>
    <t>s.43</t>
  </si>
  <si>
    <t>s.44</t>
  </si>
  <si>
    <t>s.45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</si>
  <si>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</si>
  <si>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</si>
  <si>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</si>
  <si>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</si>
  <si>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</si>
  <si>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</si>
  <si>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</si>
  <si>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</si>
  <si>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</si>
  <si>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</si>
  <si>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</si>
  <si>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</si>
  <si>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</si>
  <si>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</si>
  <si>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</si>
  <si>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</si>
  <si>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</si>
  <si>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</si>
  <si>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s.64</t>
  </si>
  <si>
    <t>s.65</t>
  </si>
  <si>
    <t>s.66</t>
  </si>
  <si>
    <t>s.67</t>
  </si>
  <si>
    <t>s.68</t>
  </si>
  <si>
    <t>s.69</t>
  </si>
  <si>
    <t>s.70</t>
  </si>
  <si>
    <t>s.71</t>
  </si>
  <si>
    <t>s.72</t>
  </si>
  <si>
    <t>s.73</t>
  </si>
  <si>
    <t>s.74</t>
  </si>
  <si>
    <t>s.75</t>
  </si>
  <si>
    <t>s.76</t>
  </si>
  <si>
    <t>s.77</t>
  </si>
  <si>
    <t>s.78</t>
  </si>
  <si>
    <t>s.79</t>
  </si>
  <si>
    <t>s.80</t>
  </si>
  <si>
    <t>s.81</t>
  </si>
  <si>
    <t>s.82</t>
  </si>
  <si>
    <t>s.83</t>
  </si>
  <si>
    <t>s.84</t>
  </si>
  <si>
    <t>s.85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</si>
  <si>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</si>
  <si>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</si>
  <si>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</si>
  <si>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</si>
  <si>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</si>
  <si>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</si>
  <si>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</si>
  <si>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</si>
  <si>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</si>
  <si>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</si>
  <si>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</si>
  <si>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</si>
  <si>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</si>
  <si>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</si>
  <si>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</si>
  <si>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</si>
  <si>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</si>
  <si>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</si>
  <si>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Colonna19</t>
  </si>
  <si>
    <t>Colonna20</t>
  </si>
  <si>
    <t>Colonna21</t>
  </si>
  <si>
    <t>Colonna22</t>
  </si>
  <si>
    <t>Colonna23</t>
  </si>
  <si>
    <t>Colonna24</t>
  </si>
  <si>
    <t>Colonna25</t>
  </si>
  <si>
    <t>Colonna26</t>
  </si>
  <si>
    <t>Colonna27</t>
  </si>
  <si>
    <t>Colonna28</t>
  </si>
  <si>
    <t>Colonna29</t>
  </si>
  <si>
    <t>Colonna30</t>
  </si>
  <si>
    <t>Colonna31</t>
  </si>
  <si>
    <t>Colonna32</t>
  </si>
  <si>
    <t>Colonna33</t>
  </si>
  <si>
    <t>Colonna34</t>
  </si>
  <si>
    <t>Colonna35</t>
  </si>
  <si>
    <t>Colonna36</t>
  </si>
  <si>
    <t>Colonna37</t>
  </si>
  <si>
    <t>Colonna38</t>
  </si>
  <si>
    <t>Colonna39</t>
  </si>
  <si>
    <t>Colonna40</t>
  </si>
  <si>
    <t>Colonna41</t>
  </si>
  <si>
    <t>Colonna42</t>
  </si>
  <si>
    <t>Colonna43</t>
  </si>
  <si>
    <t>Colonna44</t>
  </si>
  <si>
    <t>Colonna45</t>
  </si>
  <si>
    <t>Colonna46</t>
  </si>
  <si>
    <t>Colonna47</t>
  </si>
  <si>
    <t>Colonna48</t>
  </si>
  <si>
    <t>Colonna49</t>
  </si>
  <si>
    <t>Colonna50</t>
  </si>
  <si>
    <t>Colonna51</t>
  </si>
  <si>
    <t>Colonna52</t>
  </si>
  <si>
    <t>Colonna53</t>
  </si>
  <si>
    <t>Colonna54</t>
  </si>
  <si>
    <t>Colonna55</t>
  </si>
  <si>
    <t>Colonna56</t>
  </si>
  <si>
    <t>Colonna57</t>
  </si>
  <si>
    <t>Colonna58</t>
  </si>
  <si>
    <t>Colonna59</t>
  </si>
  <si>
    <t>Colonna60</t>
  </si>
  <si>
    <t>Colonna61</t>
  </si>
  <si>
    <t>Colonna62</t>
  </si>
  <si>
    <t>Colonna63</t>
  </si>
  <si>
    <t>Colonna64</t>
  </si>
  <si>
    <t>Colonna65</t>
  </si>
  <si>
    <t>Colonna66</t>
  </si>
  <si>
    <t>Colonna67</t>
  </si>
  <si>
    <t>Colonna68</t>
  </si>
  <si>
    <t>Colonna69</t>
  </si>
  <si>
    <t>Colonna70</t>
  </si>
  <si>
    <t>Colonna71</t>
  </si>
  <si>
    <t>Colonna72</t>
  </si>
  <si>
    <t>Colonna73</t>
  </si>
  <si>
    <t>Colonna74</t>
  </si>
  <si>
    <t>Colonna75</t>
  </si>
  <si>
    <t>Colonna76</t>
  </si>
  <si>
    <t>Colonna77</t>
  </si>
  <si>
    <t>Colonna78</t>
  </si>
  <si>
    <t>Colonna79</t>
  </si>
  <si>
    <t>Colonna80</t>
  </si>
  <si>
    <t>Colonna81</t>
  </si>
  <si>
    <t>Colonna82</t>
  </si>
  <si>
    <t>Colonna83</t>
  </si>
  <si>
    <t>Colonna84</t>
  </si>
  <si>
    <t>Colonna85</t>
  </si>
  <si>
    <t>Colonna86</t>
  </si>
  <si>
    <t>Colonna87</t>
  </si>
  <si>
    <t>Colonna88</t>
  </si>
  <si>
    <t>Colonna89</t>
  </si>
  <si>
    <t>Colonna90</t>
  </si>
  <si>
    <t>Colonna91</t>
  </si>
  <si>
    <t>Impianto di riscaldamento e raffrescamento - primario</t>
  </si>
  <si>
    <t xml:space="preserve">Installazione gru </t>
  </si>
  <si>
    <t>sommano ug</t>
  </si>
  <si>
    <t>sommano ugs</t>
  </si>
  <si>
    <t>totale uomini giorno</t>
  </si>
  <si>
    <t>Cronoprogramma dei Lavori</t>
  </si>
  <si>
    <t>COMUNE DI QUISTELLO - INTERVENTO DI RIPRISTINO DEI DANNI SISMICI, MIGLIRAMENTO SISMICO, RESTAURO ARCHITETTONICO, COMPRESI INTERVENTI DI ADEGUAMENTO IMPIANTI ED EFFICIENTAMENTO ENERGETICO</t>
  </si>
  <si>
    <t>OPERE</t>
  </si>
  <si>
    <t>Rimozione e/o messa in sicurezza cavi elettrici anche in facciata</t>
  </si>
  <si>
    <t>Rimozione opere provvisionali post sisma</t>
  </si>
  <si>
    <t>Smontaggio ponteggi esterni</t>
  </si>
  <si>
    <t>Smontaggio impalcati interni</t>
  </si>
  <si>
    <t>FASI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</si>
</sst>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b/>
      <sz val="10"/>
      <name val="Arial"/>
      <family val="2"/>
    </font>
    <font>
      <sz val="10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/>
    <xf numFmtId="0" fontId="2" fillId="0" borderId="0" xfId="0" applyFont="1"/>
    <xf numFmtId="43" fontId="2" fillId="0" borderId="0" xfId="1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3" xfId="0" applyFont="1" applyBorder="1"/>
    <xf numFmtId="43" fontId="2" fillId="0" borderId="3" xfId="1" applyNumberFormat="1" applyFont="1" applyBorder="1"/>
    <xf numFmtId="2" fontId="2" fillId="0" borderId="10" xfId="0" applyNumberFormat="1" applyFont="1" applyBorder="1"/>
    <xf numFmtId="2" fontId="2" fillId="0" borderId="13" xfId="0" applyNumberFormat="1" applyFont="1" applyBorder="1" applyAlignment="1">
      <alignment horizontal="center"/>
    </xf>
    <xf numFmtId="2" fontId="2" fillId="0" borderId="6" xfId="0" applyNumberFormat="1" applyFont="1" applyBorder="1"/>
    <xf numFmtId="1" fontId="2" fillId="2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1" xfId="0" applyNumberFormat="1" applyFont="1" applyBorder="1"/>
    <xf numFmtId="2" fontId="2" fillId="0" borderId="14" xfId="0" applyNumberFormat="1" applyFont="1" applyBorder="1" applyAlignment="1">
      <alignment horizontal="center"/>
    </xf>
    <xf numFmtId="2" fontId="2" fillId="0" borderId="7" xfId="0" applyNumberFormat="1" applyFont="1" applyBorder="1"/>
    <xf numFmtId="1" fontId="2" fillId="0" borderId="18" xfId="0" applyNumberFormat="1" applyFont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NumberFormat="1" applyFont="1" applyBorder="1"/>
    <xf numFmtId="2" fontId="2" fillId="0" borderId="12" xfId="0" applyNumberFormat="1" applyFont="1" applyBorder="1"/>
    <xf numFmtId="2" fontId="2" fillId="0" borderId="15" xfId="0" applyNumberFormat="1" applyFont="1" applyBorder="1" applyAlignment="1">
      <alignment horizontal="center"/>
    </xf>
    <xf numFmtId="2" fontId="2" fillId="0" borderId="8" xfId="0" applyNumberFormat="1" applyFont="1" applyBorder="1"/>
    <xf numFmtId="1" fontId="2" fillId="0" borderId="19" xfId="0" applyNumberFormat="1" applyFont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43" fontId="2" fillId="0" borderId="0" xfId="1" applyNumberFormat="1" applyFont="1" applyBorder="1"/>
    <xf numFmtId="43" fontId="2" fillId="0" borderId="3" xfId="1" applyNumberFormat="1" applyFont="1" applyBorder="1" applyAlignment="1">
      <alignment horizontal="center" vertical="center"/>
    </xf>
    <xf numFmtId="43" fontId="2" fillId="0" borderId="14" xfId="1" applyFont="1" applyBorder="1" applyAlignment="1">
      <alignment horizontal="center"/>
    </xf>
    <xf numFmtId="0" fontId="2" fillId="0" borderId="2" xfId="0" applyFont="1" applyBorder="1"/>
    <xf numFmtId="43" fontId="2" fillId="0" borderId="2" xfId="1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/>
    <xf numFmtId="1" fontId="2" fillId="0" borderId="16" xfId="0" applyNumberFormat="1" applyFont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43" fontId="2" fillId="0" borderId="1" xfId="0" applyNumberFormat="1" applyFont="1" applyBorder="1"/>
    <xf numFmtId="1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/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/>
    <xf numFmtId="1" fontId="2" fillId="0" borderId="2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9" xfId="0" applyFont="1" applyBorder="1"/>
    <xf numFmtId="0" fontId="2" fillId="0" borderId="24" xfId="0" applyFont="1" applyBorder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/>
    <xf numFmtId="1" fontId="2" fillId="0" borderId="15" xfId="0" applyNumberFormat="1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3" fontId="3" fillId="0" borderId="1" xfId="1" applyNumberFormat="1" applyFont="1" applyBorder="1"/>
    <xf numFmtId="2" fontId="3" fillId="0" borderId="12" xfId="0" applyNumberFormat="1" applyFont="1" applyBorder="1"/>
    <xf numFmtId="2" fontId="3" fillId="0" borderId="15" xfId="0" applyNumberFormat="1" applyFont="1" applyBorder="1" applyAlignment="1">
      <alignment horizontal="center"/>
    </xf>
    <xf numFmtId="2" fontId="3" fillId="0" borderId="8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24" xfId="0" applyFont="1" applyBorder="1"/>
    <xf numFmtId="0" fontId="5" fillId="0" borderId="26" xfId="0" applyFont="1" applyBorder="1"/>
    <xf numFmtId="0" fontId="6" fillId="0" borderId="26" xfId="0" applyFont="1" applyBorder="1"/>
    <xf numFmtId="0" fontId="6" fillId="0" borderId="0" xfId="0" applyFont="1" applyBorder="1"/>
    <xf numFmtId="43" fontId="6" fillId="0" borderId="0" xfId="1" applyNumberFormat="1" applyFont="1" applyBorder="1"/>
    <xf numFmtId="2" fontId="6" fillId="0" borderId="11" xfId="0" applyNumberFormat="1" applyFont="1" applyBorder="1"/>
    <xf numFmtId="2" fontId="6" fillId="0" borderId="14" xfId="0" applyNumberFormat="1" applyFont="1" applyBorder="1" applyAlignment="1">
      <alignment horizontal="center"/>
    </xf>
    <xf numFmtId="2" fontId="6" fillId="0" borderId="7" xfId="0" applyNumberFormat="1" applyFont="1" applyBorder="1"/>
    <xf numFmtId="1" fontId="6" fillId="0" borderId="18" xfId="0" applyNumberFormat="1" applyFont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#,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3:CM93" totalsRowShown="0" headerRowDxfId="93" dataDxfId="92" tableBorderDxfId="91">
  <autoFilter ref="A3:CM93"/>
  <tableColumns count="91">
    <tableColumn id="1" name="Colonna1" dataDxfId="90"/>
    <tableColumn id="2" name="Colonna2" dataDxfId="89"/>
    <tableColumn id="3" name="Colonna3" dataDxfId="88" dataCellStyle="Migliaia"/>
    <tableColumn id="4" name="Colonna4" dataDxfId="87"/>
    <tableColumn id="5" name="Colonna5" dataDxfId="86"/>
    <tableColumn id="6" name="Colonna6" dataDxfId="85"/>
    <tableColumn id="7" name="Colonna7" dataDxfId="84"/>
    <tableColumn id="8" name="Colonna8" dataDxfId="83"/>
    <tableColumn id="9" name="Colonna9" dataDxfId="82"/>
    <tableColumn id="10" name="Colonna10" dataDxfId="81"/>
    <tableColumn id="11" name="Colonna11" dataDxfId="80"/>
    <tableColumn id="12" name="Colonna12" dataDxfId="79"/>
    <tableColumn id="13" name="Colonna13" dataDxfId="78"/>
    <tableColumn id="14" name="Colonna14" dataDxfId="77"/>
    <tableColumn id="15" name="Colonna15" dataDxfId="76"/>
    <tableColumn id="16" name="Colonna16" dataDxfId="75"/>
    <tableColumn id="17" name="Colonna17" dataDxfId="74"/>
    <tableColumn id="18" name="Colonna18" dataDxfId="73"/>
    <tableColumn id="19" name="Colonna19" dataDxfId="72"/>
    <tableColumn id="20" name="Colonna20" dataDxfId="71"/>
    <tableColumn id="21" name="Colonna21" dataDxfId="70"/>
    <tableColumn id="22" name="Colonna22" dataDxfId="69"/>
    <tableColumn id="23" name="Colonna23" dataDxfId="68"/>
    <tableColumn id="24" name="Colonna24" dataDxfId="67"/>
    <tableColumn id="25" name="Colonna25" dataDxfId="66"/>
    <tableColumn id="26" name="Colonna26" dataDxfId="65"/>
    <tableColumn id="27" name="Colonna27" dataDxfId="64"/>
    <tableColumn id="28" name="Colonna28" dataDxfId="63"/>
    <tableColumn id="29" name="Colonna29" dataDxfId="62"/>
    <tableColumn id="30" name="Colonna30" dataDxfId="61"/>
    <tableColumn id="31" name="Colonna31" dataDxfId="60"/>
    <tableColumn id="32" name="Colonna32" dataDxfId="59"/>
    <tableColumn id="33" name="Colonna33" dataDxfId="58"/>
    <tableColumn id="34" name="Colonna34" dataDxfId="57"/>
    <tableColumn id="35" name="Colonna35" dataDxfId="56"/>
    <tableColumn id="36" name="Colonna36" dataDxfId="55"/>
    <tableColumn id="37" name="Colonna37" dataDxfId="54"/>
    <tableColumn id="38" name="Colonna38" dataDxfId="53"/>
    <tableColumn id="39" name="Colonna39" dataDxfId="52"/>
    <tableColumn id="40" name="Colonna40" dataDxfId="51"/>
    <tableColumn id="41" name="Colonna41" dataDxfId="50"/>
    <tableColumn id="42" name="Colonna42" dataDxfId="49"/>
    <tableColumn id="43" name="Colonna43" dataDxfId="48"/>
    <tableColumn id="44" name="Colonna44" dataDxfId="47"/>
    <tableColumn id="45" name="Colonna45" dataDxfId="46"/>
    <tableColumn id="46" name="Colonna46" dataDxfId="45"/>
    <tableColumn id="47" name="Colonna47" dataDxfId="44"/>
    <tableColumn id="48" name="Colonna48" dataDxfId="43"/>
    <tableColumn id="49" name="Colonna49" dataDxfId="42"/>
    <tableColumn id="50" name="Colonna50" dataDxfId="41"/>
    <tableColumn id="51" name="Colonna51" dataDxfId="40"/>
    <tableColumn id="52" name="Colonna52" dataDxfId="39"/>
    <tableColumn id="53" name="Colonna53" dataDxfId="38"/>
    <tableColumn id="54" name="Colonna54" dataDxfId="37"/>
    <tableColumn id="55" name="Colonna55" dataDxfId="36"/>
    <tableColumn id="56" name="Colonna56" dataDxfId="35"/>
    <tableColumn id="57" name="Colonna57" dataDxfId="34"/>
    <tableColumn id="58" name="Colonna58" dataDxfId="33"/>
    <tableColumn id="59" name="Colonna59" dataDxfId="32"/>
    <tableColumn id="60" name="Colonna60" dataDxfId="31"/>
    <tableColumn id="61" name="Colonna61" dataDxfId="30"/>
    <tableColumn id="62" name="Colonna62" dataDxfId="29"/>
    <tableColumn id="63" name="Colonna63" dataDxfId="28"/>
    <tableColumn id="64" name="Colonna64" dataDxfId="27"/>
    <tableColumn id="65" name="Colonna65" dataDxfId="26"/>
    <tableColumn id="66" name="Colonna66" dataDxfId="25"/>
    <tableColumn id="67" name="Colonna67" dataDxfId="24"/>
    <tableColumn id="68" name="Colonna68" dataDxfId="23"/>
    <tableColumn id="69" name="Colonna69" dataDxfId="22"/>
    <tableColumn id="70" name="Colonna70" dataDxfId="21"/>
    <tableColumn id="71" name="Colonna71" dataDxfId="20"/>
    <tableColumn id="72" name="Colonna72" dataDxfId="19"/>
    <tableColumn id="73" name="Colonna73" dataDxfId="18"/>
    <tableColumn id="74" name="Colonna74" dataDxfId="17"/>
    <tableColumn id="75" name="Colonna75" dataDxfId="16"/>
    <tableColumn id="76" name="Colonna76" dataDxfId="15"/>
    <tableColumn id="77" name="Colonna77" dataDxfId="14"/>
    <tableColumn id="78" name="Colonna78" dataDxfId="13"/>
    <tableColumn id="79" name="Colonna79" dataDxfId="12"/>
    <tableColumn id="80" name="Colonna80" dataDxfId="11"/>
    <tableColumn id="81" name="Colonna81" dataDxfId="10"/>
    <tableColumn id="82" name="Colonna82" dataDxfId="9"/>
    <tableColumn id="83" name="Colonna83" dataDxfId="8"/>
    <tableColumn id="84" name="Colonna84" dataDxfId="7"/>
    <tableColumn id="85" name="Colonna85" dataDxfId="6"/>
    <tableColumn id="86" name="Colonna86" dataDxfId="5"/>
    <tableColumn id="87" name="Colonna87" dataDxfId="4"/>
    <tableColumn id="88" name="Colonna88" dataDxfId="3"/>
    <tableColumn id="89" name="Colonna89" dataDxfId="2"/>
    <tableColumn id="90" name="Colonna90" dataDxfId="1"/>
    <tableColumn id="91" name="Colonna9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tabSelected="1" workbookViewId="0">
      <selection activeCell="B91" sqref="A91:B91"/>
    </sheetView>
  </sheetViews>
  <sheetFormatPr defaultRowHeight="12.75"/>
  <cols>
    <col min="1" max="1" width="23.7109375" style="2" customWidth="1"/>
    <col min="2" max="2" width="48.5703125" style="2" customWidth="1"/>
    <col min="3" max="3" width="10.28515625" style="3" hidden="1" customWidth="1"/>
    <col min="4" max="4" width="9.140625" style="4" hidden="1" customWidth="1"/>
    <col min="5" max="5" width="9.85546875" style="5" hidden="1" customWidth="1"/>
    <col min="6" max="6" width="9.140625" style="4" hidden="1" customWidth="1"/>
    <col min="7" max="91" width="4.7109375" style="6" customWidth="1"/>
    <col min="92" max="16384" width="9.140625" style="2"/>
  </cols>
  <sheetData>
    <row r="1" spans="1:91" ht="45.75" customHeight="1">
      <c r="A1" s="72" t="s">
        <v>280</v>
      </c>
      <c r="B1" s="8"/>
      <c r="C1" s="9"/>
      <c r="D1" s="48"/>
      <c r="E1" s="49"/>
      <c r="F1" s="48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50"/>
    </row>
    <row r="2" spans="1:91" ht="16.5" customHeight="1">
      <c r="A2" s="73" t="s">
        <v>281</v>
      </c>
      <c r="B2" s="1"/>
      <c r="C2" s="27"/>
      <c r="D2" s="52"/>
      <c r="E2" s="53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5"/>
    </row>
    <row r="3" spans="1:91" hidden="1">
      <c r="A3" s="51" t="s">
        <v>184</v>
      </c>
      <c r="B3" s="1" t="s">
        <v>185</v>
      </c>
      <c r="C3" s="27" t="s">
        <v>186</v>
      </c>
      <c r="D3" s="52" t="s">
        <v>187</v>
      </c>
      <c r="E3" s="53" t="s">
        <v>188</v>
      </c>
      <c r="F3" s="52" t="s">
        <v>189</v>
      </c>
      <c r="G3" s="54" t="s">
        <v>190</v>
      </c>
      <c r="H3" s="54" t="s">
        <v>191</v>
      </c>
      <c r="I3" s="54" t="s">
        <v>192</v>
      </c>
      <c r="J3" s="54" t="s">
        <v>193</v>
      </c>
      <c r="K3" s="54" t="s">
        <v>194</v>
      </c>
      <c r="L3" s="54" t="s">
        <v>195</v>
      </c>
      <c r="M3" s="54" t="s">
        <v>196</v>
      </c>
      <c r="N3" s="54" t="s">
        <v>197</v>
      </c>
      <c r="O3" s="54" t="s">
        <v>198</v>
      </c>
      <c r="P3" s="54" t="s">
        <v>199</v>
      </c>
      <c r="Q3" s="54" t="s">
        <v>200</v>
      </c>
      <c r="R3" s="54" t="s">
        <v>201</v>
      </c>
      <c r="S3" s="54" t="s">
        <v>202</v>
      </c>
      <c r="T3" s="54" t="s">
        <v>203</v>
      </c>
      <c r="U3" s="54" t="s">
        <v>204</v>
      </c>
      <c r="V3" s="54" t="s">
        <v>205</v>
      </c>
      <c r="W3" s="54" t="s">
        <v>206</v>
      </c>
      <c r="X3" s="54" t="s">
        <v>207</v>
      </c>
      <c r="Y3" s="54" t="s">
        <v>208</v>
      </c>
      <c r="Z3" s="54" t="s">
        <v>209</v>
      </c>
      <c r="AA3" s="54" t="s">
        <v>210</v>
      </c>
      <c r="AB3" s="54" t="s">
        <v>211</v>
      </c>
      <c r="AC3" s="54" t="s">
        <v>212</v>
      </c>
      <c r="AD3" s="54" t="s">
        <v>213</v>
      </c>
      <c r="AE3" s="54" t="s">
        <v>214</v>
      </c>
      <c r="AF3" s="54" t="s">
        <v>215</v>
      </c>
      <c r="AG3" s="54" t="s">
        <v>216</v>
      </c>
      <c r="AH3" s="54" t="s">
        <v>217</v>
      </c>
      <c r="AI3" s="54" t="s">
        <v>218</v>
      </c>
      <c r="AJ3" s="54" t="s">
        <v>219</v>
      </c>
      <c r="AK3" s="54" t="s">
        <v>220</v>
      </c>
      <c r="AL3" s="54" t="s">
        <v>221</v>
      </c>
      <c r="AM3" s="54" t="s">
        <v>222</v>
      </c>
      <c r="AN3" s="54" t="s">
        <v>223</v>
      </c>
      <c r="AO3" s="54" t="s">
        <v>224</v>
      </c>
      <c r="AP3" s="54" t="s">
        <v>225</v>
      </c>
      <c r="AQ3" s="54" t="s">
        <v>226</v>
      </c>
      <c r="AR3" s="54" t="s">
        <v>227</v>
      </c>
      <c r="AS3" s="54" t="s">
        <v>228</v>
      </c>
      <c r="AT3" s="54" t="s">
        <v>229</v>
      </c>
      <c r="AU3" s="54" t="s">
        <v>230</v>
      </c>
      <c r="AV3" s="54" t="s">
        <v>231</v>
      </c>
      <c r="AW3" s="54" t="s">
        <v>232</v>
      </c>
      <c r="AX3" s="54" t="s">
        <v>233</v>
      </c>
      <c r="AY3" s="54" t="s">
        <v>234</v>
      </c>
      <c r="AZ3" s="54" t="s">
        <v>235</v>
      </c>
      <c r="BA3" s="54" t="s">
        <v>236</v>
      </c>
      <c r="BB3" s="54" t="s">
        <v>237</v>
      </c>
      <c r="BC3" s="54" t="s">
        <v>238</v>
      </c>
      <c r="BD3" s="54" t="s">
        <v>239</v>
      </c>
      <c r="BE3" s="54" t="s">
        <v>240</v>
      </c>
      <c r="BF3" s="54" t="s">
        <v>241</v>
      </c>
      <c r="BG3" s="54" t="s">
        <v>242</v>
      </c>
      <c r="BH3" s="54" t="s">
        <v>243</v>
      </c>
      <c r="BI3" s="54" t="s">
        <v>244</v>
      </c>
      <c r="BJ3" s="54" t="s">
        <v>245</v>
      </c>
      <c r="BK3" s="54" t="s">
        <v>246</v>
      </c>
      <c r="BL3" s="54" t="s">
        <v>247</v>
      </c>
      <c r="BM3" s="54" t="s">
        <v>248</v>
      </c>
      <c r="BN3" s="54" t="s">
        <v>249</v>
      </c>
      <c r="BO3" s="54" t="s">
        <v>250</v>
      </c>
      <c r="BP3" s="54" t="s">
        <v>251</v>
      </c>
      <c r="BQ3" s="54" t="s">
        <v>252</v>
      </c>
      <c r="BR3" s="54" t="s">
        <v>253</v>
      </c>
      <c r="BS3" s="54" t="s">
        <v>254</v>
      </c>
      <c r="BT3" s="54" t="s">
        <v>255</v>
      </c>
      <c r="BU3" s="54" t="s">
        <v>256</v>
      </c>
      <c r="BV3" s="54" t="s">
        <v>257</v>
      </c>
      <c r="BW3" s="54" t="s">
        <v>258</v>
      </c>
      <c r="BX3" s="54" t="s">
        <v>259</v>
      </c>
      <c r="BY3" s="54" t="s">
        <v>260</v>
      </c>
      <c r="BZ3" s="54" t="s">
        <v>261</v>
      </c>
      <c r="CA3" s="54" t="s">
        <v>262</v>
      </c>
      <c r="CB3" s="54" t="s">
        <v>263</v>
      </c>
      <c r="CC3" s="54" t="s">
        <v>264</v>
      </c>
      <c r="CD3" s="54" t="s">
        <v>265</v>
      </c>
      <c r="CE3" s="54" t="s">
        <v>266</v>
      </c>
      <c r="CF3" s="54" t="s">
        <v>267</v>
      </c>
      <c r="CG3" s="54" t="s">
        <v>268</v>
      </c>
      <c r="CH3" s="54" t="s">
        <v>269</v>
      </c>
      <c r="CI3" s="54" t="s">
        <v>270</v>
      </c>
      <c r="CJ3" s="54" t="s">
        <v>271</v>
      </c>
      <c r="CK3" s="54" t="s">
        <v>272</v>
      </c>
      <c r="CL3" s="54" t="s">
        <v>273</v>
      </c>
      <c r="CM3" s="55" t="s">
        <v>274</v>
      </c>
    </row>
    <row r="4" spans="1:91" s="8" customFormat="1">
      <c r="A4" s="51" t="s">
        <v>282</v>
      </c>
      <c r="B4" s="1" t="s">
        <v>287</v>
      </c>
      <c r="C4" s="27"/>
      <c r="D4" s="52" t="s">
        <v>37</v>
      </c>
      <c r="E4" s="53" t="s">
        <v>39</v>
      </c>
      <c r="F4" s="52" t="s">
        <v>38</v>
      </c>
      <c r="G4" s="7" t="s">
        <v>99</v>
      </c>
      <c r="H4" s="7" t="s">
        <v>100</v>
      </c>
      <c r="I4" s="7" t="s">
        <v>101</v>
      </c>
      <c r="J4" s="7" t="s">
        <v>102</v>
      </c>
      <c r="K4" s="7" t="s">
        <v>103</v>
      </c>
      <c r="L4" s="7" t="s">
        <v>104</v>
      </c>
      <c r="M4" s="7" t="s">
        <v>105</v>
      </c>
      <c r="N4" s="7" t="s">
        <v>106</v>
      </c>
      <c r="O4" s="7" t="s">
        <v>107</v>
      </c>
      <c r="P4" s="7" t="s">
        <v>108</v>
      </c>
      <c r="Q4" s="7" t="s">
        <v>109</v>
      </c>
      <c r="R4" s="7" t="s">
        <v>110</v>
      </c>
      <c r="S4" s="7" t="s">
        <v>111</v>
      </c>
      <c r="T4" s="7" t="s">
        <v>112</v>
      </c>
      <c r="U4" s="7" t="s">
        <v>113</v>
      </c>
      <c r="V4" s="7" t="s">
        <v>114</v>
      </c>
      <c r="W4" s="7" t="s">
        <v>115</v>
      </c>
      <c r="X4" s="7" t="s">
        <v>116</v>
      </c>
      <c r="Y4" s="7" t="s">
        <v>117</v>
      </c>
      <c r="Z4" s="7" t="s">
        <v>118</v>
      </c>
      <c r="AA4" s="7" t="s">
        <v>119</v>
      </c>
      <c r="AB4" s="7" t="s">
        <v>120</v>
      </c>
      <c r="AC4" s="7" t="s">
        <v>121</v>
      </c>
      <c r="AD4" s="7" t="s">
        <v>122</v>
      </c>
      <c r="AE4" s="7" t="s">
        <v>123</v>
      </c>
      <c r="AF4" s="7" t="s">
        <v>124</v>
      </c>
      <c r="AG4" s="7" t="s">
        <v>125</v>
      </c>
      <c r="AH4" s="7" t="s">
        <v>126</v>
      </c>
      <c r="AI4" s="7" t="s">
        <v>127</v>
      </c>
      <c r="AJ4" s="7" t="s">
        <v>128</v>
      </c>
      <c r="AK4" s="7" t="s">
        <v>129</v>
      </c>
      <c r="AL4" s="7" t="s">
        <v>130</v>
      </c>
      <c r="AM4" s="7" t="s">
        <v>131</v>
      </c>
      <c r="AN4" s="7" t="s">
        <v>132</v>
      </c>
      <c r="AO4" s="7" t="s">
        <v>133</v>
      </c>
      <c r="AP4" s="7" t="s">
        <v>134</v>
      </c>
      <c r="AQ4" s="7" t="s">
        <v>135</v>
      </c>
      <c r="AR4" s="7" t="s">
        <v>136</v>
      </c>
      <c r="AS4" s="7" t="s">
        <v>137</v>
      </c>
      <c r="AT4" s="7" t="s">
        <v>138</v>
      </c>
      <c r="AU4" s="7" t="s">
        <v>139</v>
      </c>
      <c r="AV4" s="7" t="s">
        <v>140</v>
      </c>
      <c r="AW4" s="7" t="s">
        <v>141</v>
      </c>
      <c r="AX4" s="7" t="s">
        <v>142</v>
      </c>
      <c r="AY4" s="7" t="s">
        <v>143</v>
      </c>
      <c r="AZ4" s="7" t="s">
        <v>144</v>
      </c>
      <c r="BA4" s="7" t="s">
        <v>145</v>
      </c>
      <c r="BB4" s="7" t="s">
        <v>146</v>
      </c>
      <c r="BC4" s="7" t="s">
        <v>147</v>
      </c>
      <c r="BD4" s="7" t="s">
        <v>148</v>
      </c>
      <c r="BE4" s="7" t="s">
        <v>149</v>
      </c>
      <c r="BF4" s="7" t="s">
        <v>150</v>
      </c>
      <c r="BG4" s="7" t="s">
        <v>151</v>
      </c>
      <c r="BH4" s="7" t="s">
        <v>152</v>
      </c>
      <c r="BI4" s="7" t="s">
        <v>153</v>
      </c>
      <c r="BJ4" s="7" t="s">
        <v>154</v>
      </c>
      <c r="BK4" s="7" t="s">
        <v>155</v>
      </c>
      <c r="BL4" s="7" t="s">
        <v>156</v>
      </c>
      <c r="BM4" s="7" t="s">
        <v>157</v>
      </c>
      <c r="BN4" s="7" t="s">
        <v>158</v>
      </c>
      <c r="BO4" s="7" t="s">
        <v>159</v>
      </c>
      <c r="BP4" s="7" t="s">
        <v>160</v>
      </c>
      <c r="BQ4" s="7" t="s">
        <v>161</v>
      </c>
      <c r="BR4" s="7" t="s">
        <v>162</v>
      </c>
      <c r="BS4" s="7" t="s">
        <v>163</v>
      </c>
      <c r="BT4" s="7" t="s">
        <v>164</v>
      </c>
      <c r="BU4" s="7" t="s">
        <v>165</v>
      </c>
      <c r="BV4" s="7" t="s">
        <v>166</v>
      </c>
      <c r="BW4" s="7" t="s">
        <v>167</v>
      </c>
      <c r="BX4" s="7" t="s">
        <v>168</v>
      </c>
      <c r="BY4" s="7" t="s">
        <v>169</v>
      </c>
      <c r="BZ4" s="7" t="s">
        <v>170</v>
      </c>
      <c r="CA4" s="7" t="s">
        <v>171</v>
      </c>
      <c r="CB4" s="7" t="s">
        <v>172</v>
      </c>
      <c r="CC4" s="7" t="s">
        <v>173</v>
      </c>
      <c r="CD4" s="7" t="s">
        <v>174</v>
      </c>
      <c r="CE4" s="7" t="s">
        <v>175</v>
      </c>
      <c r="CF4" s="7" t="s">
        <v>176</v>
      </c>
      <c r="CG4" s="7" t="s">
        <v>177</v>
      </c>
      <c r="CH4" s="7" t="s">
        <v>178</v>
      </c>
      <c r="CI4" s="7" t="s">
        <v>179</v>
      </c>
      <c r="CJ4" s="7" t="s">
        <v>180</v>
      </c>
      <c r="CK4" s="7" t="s">
        <v>181</v>
      </c>
      <c r="CL4" s="7" t="s">
        <v>182</v>
      </c>
      <c r="CM4" s="7" t="s">
        <v>183</v>
      </c>
    </row>
    <row r="5" spans="1:91">
      <c r="A5" s="47" t="s">
        <v>0</v>
      </c>
      <c r="B5" s="8" t="s">
        <v>1</v>
      </c>
      <c r="C5" s="9"/>
      <c r="D5" s="10"/>
      <c r="E5" s="11"/>
      <c r="F5" s="12"/>
      <c r="G5" s="13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56"/>
    </row>
    <row r="6" spans="1:91">
      <c r="A6" s="51"/>
      <c r="B6" s="1" t="s">
        <v>2</v>
      </c>
      <c r="C6" s="27"/>
      <c r="D6" s="15"/>
      <c r="E6" s="16"/>
      <c r="F6" s="17"/>
      <c r="G6" s="18"/>
      <c r="H6" s="19"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57"/>
    </row>
    <row r="7" spans="1:91">
      <c r="A7" s="74"/>
      <c r="B7" s="75" t="s">
        <v>283</v>
      </c>
      <c r="C7" s="76"/>
      <c r="D7" s="77"/>
      <c r="E7" s="78"/>
      <c r="F7" s="79"/>
      <c r="G7" s="80"/>
      <c r="H7" s="81">
        <v>2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2"/>
    </row>
    <row r="8" spans="1:91">
      <c r="A8" s="51"/>
      <c r="B8" s="1" t="s">
        <v>276</v>
      </c>
      <c r="C8" s="27"/>
      <c r="D8" s="15"/>
      <c r="E8" s="16"/>
      <c r="F8" s="17"/>
      <c r="G8" s="18"/>
      <c r="H8" s="18"/>
      <c r="I8" s="19">
        <v>4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57"/>
    </row>
    <row r="9" spans="1:91">
      <c r="A9" s="51"/>
      <c r="B9" s="1" t="s">
        <v>3</v>
      </c>
      <c r="C9" s="27">
        <f>13968.72+25047.36+5030.88+2010.79+11805.84+2261.06</f>
        <v>60124.649999999994</v>
      </c>
      <c r="D9" s="15"/>
      <c r="E9" s="16"/>
      <c r="F9" s="17"/>
      <c r="G9" s="18"/>
      <c r="H9" s="18"/>
      <c r="I9" s="18"/>
      <c r="J9" s="19">
        <v>5</v>
      </c>
      <c r="K9" s="19">
        <v>5</v>
      </c>
      <c r="L9" s="19">
        <v>5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57"/>
    </row>
    <row r="10" spans="1:91" s="20" customFormat="1">
      <c r="A10" s="51"/>
      <c r="B10" s="1" t="s">
        <v>284</v>
      </c>
      <c r="C10" s="27">
        <v>10950</v>
      </c>
      <c r="D10" s="15"/>
      <c r="E10" s="16"/>
      <c r="F10" s="17"/>
      <c r="G10" s="18"/>
      <c r="H10" s="18"/>
      <c r="I10" s="18"/>
      <c r="J10" s="81">
        <v>3</v>
      </c>
      <c r="K10" s="18"/>
      <c r="L10" s="18"/>
      <c r="M10" s="18"/>
      <c r="N10" s="18"/>
      <c r="O10" s="18"/>
      <c r="P10" s="81">
        <v>3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81">
        <v>3</v>
      </c>
      <c r="AL10" s="18"/>
      <c r="AM10" s="18"/>
      <c r="AN10" s="18"/>
      <c r="AO10" s="18"/>
      <c r="AP10" s="18"/>
      <c r="AQ10" s="81">
        <v>3</v>
      </c>
      <c r="AR10" s="18"/>
      <c r="AS10" s="18"/>
      <c r="AT10" s="18"/>
      <c r="AU10" s="18"/>
      <c r="AV10" s="18"/>
      <c r="AW10" s="81">
        <v>3</v>
      </c>
      <c r="AX10" s="18"/>
      <c r="AY10" s="18"/>
      <c r="AZ10" s="18"/>
      <c r="BA10" s="18"/>
      <c r="BB10" s="18"/>
      <c r="BC10" s="81">
        <v>3</v>
      </c>
      <c r="BD10" s="18"/>
      <c r="BE10" s="18"/>
      <c r="BF10" s="18"/>
      <c r="BG10" s="18"/>
      <c r="BH10" s="18"/>
      <c r="BI10" s="18"/>
      <c r="BJ10" s="18"/>
      <c r="BK10" s="18"/>
      <c r="BL10" s="19">
        <v>4</v>
      </c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57"/>
    </row>
    <row r="11" spans="1:91">
      <c r="A11" s="58"/>
      <c r="B11" s="20" t="s">
        <v>4</v>
      </c>
      <c r="C11" s="21">
        <f>2083.11+2255.15</f>
        <v>4338.26</v>
      </c>
      <c r="D11" s="22"/>
      <c r="E11" s="23"/>
      <c r="F11" s="24"/>
      <c r="G11" s="25"/>
      <c r="H11" s="25"/>
      <c r="I11" s="25"/>
      <c r="J11" s="25"/>
      <c r="K11" s="25"/>
      <c r="L11" s="25"/>
      <c r="M11" s="26">
        <v>4</v>
      </c>
      <c r="N11" s="26">
        <v>4</v>
      </c>
      <c r="O11" s="26">
        <v>4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59"/>
    </row>
    <row r="12" spans="1:91">
      <c r="A12" s="51" t="s">
        <v>5</v>
      </c>
      <c r="B12" s="1" t="s">
        <v>6</v>
      </c>
      <c r="C12" s="27">
        <f>6827.6+2080.4+2045.85</f>
        <v>10953.85</v>
      </c>
      <c r="D12" s="10"/>
      <c r="E12" s="11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3">
        <v>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56"/>
    </row>
    <row r="13" spans="1:91">
      <c r="A13" s="51"/>
      <c r="B13" s="1" t="s">
        <v>36</v>
      </c>
      <c r="C13" s="27">
        <f>24594.33+6001.32</f>
        <v>30595.65</v>
      </c>
      <c r="D13" s="15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>
        <v>4</v>
      </c>
      <c r="Z13" s="19">
        <v>4</v>
      </c>
      <c r="AA13" s="19">
        <v>4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57"/>
    </row>
    <row r="14" spans="1:91">
      <c r="A14" s="51"/>
      <c r="B14" s="1" t="s">
        <v>7</v>
      </c>
      <c r="C14" s="27">
        <f>5576.57+225.27+1789.22+1910.5+258.42+211.36</f>
        <v>9971.340000000002</v>
      </c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>
        <v>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7"/>
    </row>
    <row r="15" spans="1:91">
      <c r="A15" s="51"/>
      <c r="B15" s="1" t="s">
        <v>8</v>
      </c>
      <c r="C15" s="27">
        <f>11288.99+702.78+1303.76</f>
        <v>13295.53</v>
      </c>
      <c r="D15" s="15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>
        <v>4</v>
      </c>
      <c r="AC15" s="19">
        <v>4</v>
      </c>
      <c r="AD15" s="19">
        <v>4</v>
      </c>
      <c r="AE15" s="19">
        <v>4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57"/>
    </row>
    <row r="16" spans="1:91">
      <c r="A16" s="51"/>
      <c r="B16" s="1" t="s">
        <v>60</v>
      </c>
      <c r="C16" s="27">
        <f>4260.63+682.37+2123.72</f>
        <v>7066.7199999999993</v>
      </c>
      <c r="D16" s="15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>
        <v>4</v>
      </c>
      <c r="AG16" s="19">
        <v>4</v>
      </c>
      <c r="AH16" s="19">
        <v>4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57"/>
    </row>
    <row r="17" spans="1:91">
      <c r="A17" s="51"/>
      <c r="B17" s="1" t="s">
        <v>10</v>
      </c>
      <c r="C17" s="27">
        <v>6639.16</v>
      </c>
      <c r="D17" s="15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>
        <v>4</v>
      </c>
      <c r="X17" s="19">
        <v>4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>
        <v>4</v>
      </c>
      <c r="AJ17" s="19">
        <v>4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57"/>
    </row>
    <row r="18" spans="1:91">
      <c r="A18" s="51"/>
      <c r="B18" s="1" t="s">
        <v>9</v>
      </c>
      <c r="C18" s="27">
        <v>3631.6210000000001</v>
      </c>
      <c r="D18" s="1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57"/>
    </row>
    <row r="19" spans="1:91">
      <c r="A19" s="51"/>
      <c r="B19" s="1" t="s">
        <v>11</v>
      </c>
      <c r="C19" s="27">
        <v>4831.29</v>
      </c>
      <c r="D19" s="15"/>
      <c r="E19" s="16"/>
      <c r="F19" s="17"/>
      <c r="G19" s="18"/>
      <c r="H19" s="18"/>
      <c r="I19" s="18"/>
      <c r="J19" s="18"/>
      <c r="K19" s="18"/>
      <c r="L19" s="19">
        <v>3</v>
      </c>
      <c r="M19" s="19">
        <v>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57"/>
    </row>
    <row r="20" spans="1:91" s="20" customFormat="1">
      <c r="A20" s="51"/>
      <c r="B20" s="1" t="s">
        <v>57</v>
      </c>
      <c r="C20" s="27">
        <v>4031.15</v>
      </c>
      <c r="D20" s="15"/>
      <c r="E20" s="16"/>
      <c r="F20" s="17"/>
      <c r="G20" s="18"/>
      <c r="H20" s="18"/>
      <c r="I20" s="18"/>
      <c r="J20" s="19">
        <v>3</v>
      </c>
      <c r="K20" s="19">
        <v>3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57"/>
    </row>
    <row r="21" spans="1:91" s="1" customFormat="1">
      <c r="A21" s="58"/>
      <c r="B21" s="20" t="s">
        <v>81</v>
      </c>
      <c r="C21" s="21">
        <v>8000</v>
      </c>
      <c r="D21" s="22"/>
      <c r="E21" s="23"/>
      <c r="F21" s="24"/>
      <c r="G21" s="25"/>
      <c r="H21" s="25"/>
      <c r="I21" s="25"/>
      <c r="J21" s="25"/>
      <c r="K21" s="25"/>
      <c r="L21" s="25"/>
      <c r="M21" s="25"/>
      <c r="N21" s="26">
        <v>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59"/>
    </row>
    <row r="22" spans="1:91" s="1" customFormat="1">
      <c r="A22" s="47" t="s">
        <v>61</v>
      </c>
      <c r="B22" s="8" t="s">
        <v>62</v>
      </c>
      <c r="C22" s="27">
        <v>384.51</v>
      </c>
      <c r="D22" s="10"/>
      <c r="E22" s="11"/>
      <c r="F22" s="1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>
        <v>3</v>
      </c>
      <c r="AU22" s="14"/>
      <c r="AV22" s="14"/>
      <c r="AW22" s="14"/>
      <c r="AX22" s="14"/>
      <c r="AY22" s="14"/>
      <c r="AZ22" s="13">
        <v>3</v>
      </c>
      <c r="BA22" s="14"/>
      <c r="BB22" s="14"/>
      <c r="BC22" s="14"/>
      <c r="BD22" s="14"/>
      <c r="BE22" s="14"/>
      <c r="BF22" s="13">
        <v>3</v>
      </c>
      <c r="BG22" s="14"/>
      <c r="BH22" s="14"/>
      <c r="BI22" s="14"/>
      <c r="BJ22" s="14"/>
      <c r="BK22" s="13">
        <v>3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56"/>
    </row>
    <row r="23" spans="1:91" s="1" customFormat="1">
      <c r="A23" s="51"/>
      <c r="B23" s="1" t="s">
        <v>63</v>
      </c>
      <c r="C23" s="27">
        <v>5167.9399999999996</v>
      </c>
      <c r="D23" s="15"/>
      <c r="E23" s="16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>
        <v>3</v>
      </c>
      <c r="AV23" s="18"/>
      <c r="AW23" s="18"/>
      <c r="AX23" s="18"/>
      <c r="AY23" s="18"/>
      <c r="AZ23" s="18"/>
      <c r="BA23" s="19">
        <v>3</v>
      </c>
      <c r="BB23" s="18"/>
      <c r="BC23" s="18"/>
      <c r="BD23" s="18"/>
      <c r="BE23" s="18"/>
      <c r="BF23" s="18"/>
      <c r="BG23" s="19">
        <v>3</v>
      </c>
      <c r="BH23" s="18"/>
      <c r="BI23" s="18"/>
      <c r="BJ23" s="18"/>
      <c r="BK23" s="18"/>
      <c r="BL23" s="19">
        <v>3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57"/>
    </row>
    <row r="24" spans="1:91">
      <c r="A24" s="58"/>
      <c r="B24" s="20" t="s">
        <v>64</v>
      </c>
      <c r="C24" s="27">
        <f>3321.29+1833.98</f>
        <v>5155.2700000000004</v>
      </c>
      <c r="D24" s="15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9">
        <v>3</v>
      </c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57"/>
    </row>
    <row r="25" spans="1:91" hidden="1">
      <c r="A25" s="51" t="s">
        <v>12</v>
      </c>
      <c r="B25" s="1" t="s">
        <v>13</v>
      </c>
      <c r="C25" s="27">
        <v>33104.94</v>
      </c>
      <c r="D25" s="15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57"/>
    </row>
    <row r="26" spans="1:91" s="20" customFormat="1" hidden="1">
      <c r="A26" s="51" t="s">
        <v>16</v>
      </c>
      <c r="B26" s="1" t="s">
        <v>14</v>
      </c>
      <c r="C26" s="27">
        <v>6888.18</v>
      </c>
      <c r="D26" s="15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57"/>
    </row>
    <row r="27" spans="1:91" hidden="1">
      <c r="A27" s="58"/>
      <c r="B27" s="20" t="s">
        <v>15</v>
      </c>
      <c r="C27" s="21">
        <v>2540.8000000000002</v>
      </c>
      <c r="D27" s="22"/>
      <c r="E27" s="23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59"/>
    </row>
    <row r="28" spans="1:91">
      <c r="A28" s="51" t="s">
        <v>19</v>
      </c>
      <c r="B28" s="1" t="s">
        <v>85</v>
      </c>
      <c r="C28" s="28">
        <v>563240.02</v>
      </c>
      <c r="D28" s="10"/>
      <c r="E28" s="11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3">
        <v>4</v>
      </c>
      <c r="AL28" s="13">
        <v>4</v>
      </c>
      <c r="AM28" s="13">
        <v>4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56"/>
    </row>
    <row r="29" spans="1:91">
      <c r="A29" s="51"/>
      <c r="B29" s="1" t="s">
        <v>86</v>
      </c>
      <c r="C29" s="60"/>
      <c r="D29" s="1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3">
        <v>4</v>
      </c>
      <c r="AR29" s="13">
        <v>4</v>
      </c>
      <c r="AS29" s="13">
        <v>4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57"/>
    </row>
    <row r="30" spans="1:91">
      <c r="A30" s="51"/>
      <c r="B30" s="1" t="s">
        <v>87</v>
      </c>
      <c r="C30" s="60"/>
      <c r="D30" s="15"/>
      <c r="E30" s="16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3">
        <v>4</v>
      </c>
      <c r="AX30" s="13">
        <v>4</v>
      </c>
      <c r="AY30" s="13">
        <v>4</v>
      </c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57"/>
    </row>
    <row r="31" spans="1:91">
      <c r="A31" s="51"/>
      <c r="B31" s="1" t="s">
        <v>88</v>
      </c>
      <c r="C31" s="60"/>
      <c r="D31" s="15"/>
      <c r="E31" s="16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3">
        <v>4</v>
      </c>
      <c r="BD31" s="13">
        <v>4</v>
      </c>
      <c r="BE31" s="13">
        <v>4</v>
      </c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57"/>
    </row>
    <row r="32" spans="1:91">
      <c r="A32" s="51"/>
      <c r="B32" s="1" t="s">
        <v>89</v>
      </c>
      <c r="C32" s="60"/>
      <c r="D32" s="15"/>
      <c r="E32" s="16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9">
        <v>4</v>
      </c>
      <c r="Q32" s="19">
        <v>4</v>
      </c>
      <c r="R32" s="19">
        <v>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57"/>
    </row>
    <row r="33" spans="1:91">
      <c r="A33" s="51"/>
      <c r="B33" s="1" t="s">
        <v>90</v>
      </c>
      <c r="C33" s="60"/>
      <c r="D33" s="15"/>
      <c r="E33" s="29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>
        <v>4</v>
      </c>
      <c r="AO33" s="19">
        <v>4</v>
      </c>
      <c r="AP33" s="19">
        <v>4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57"/>
    </row>
    <row r="34" spans="1:91">
      <c r="A34" s="51"/>
      <c r="B34" s="1" t="s">
        <v>91</v>
      </c>
      <c r="C34" s="60"/>
      <c r="D34" s="15"/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3">
        <v>4</v>
      </c>
      <c r="AU34" s="13">
        <v>4</v>
      </c>
      <c r="AV34" s="13">
        <v>4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57"/>
    </row>
    <row r="35" spans="1:91">
      <c r="A35" s="51"/>
      <c r="B35" s="1" t="s">
        <v>92</v>
      </c>
      <c r="C35" s="60"/>
      <c r="D35" s="15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3">
        <v>4</v>
      </c>
      <c r="BA35" s="13">
        <v>4</v>
      </c>
      <c r="BB35" s="13">
        <v>4</v>
      </c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57"/>
    </row>
    <row r="36" spans="1:91">
      <c r="A36" s="51"/>
      <c r="B36" s="1" t="s">
        <v>93</v>
      </c>
      <c r="C36" s="60"/>
      <c r="D36" s="15"/>
      <c r="E36" s="16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3">
        <v>4</v>
      </c>
      <c r="BG36" s="13">
        <v>4</v>
      </c>
      <c r="BH36" s="13">
        <v>4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57"/>
    </row>
    <row r="37" spans="1:91" s="20" customFormat="1">
      <c r="A37" s="51"/>
      <c r="B37" s="1" t="s">
        <v>94</v>
      </c>
      <c r="C37" s="60"/>
      <c r="D37" s="15"/>
      <c r="E37" s="16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>
        <v>4</v>
      </c>
      <c r="T37" s="19">
        <v>4</v>
      </c>
      <c r="U37" s="19">
        <v>4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57"/>
    </row>
    <row r="38" spans="1:91">
      <c r="A38" s="58"/>
      <c r="B38" s="20" t="s">
        <v>82</v>
      </c>
      <c r="C38" s="21">
        <v>7800</v>
      </c>
      <c r="D38" s="22"/>
      <c r="E38" s="2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13">
        <v>4</v>
      </c>
      <c r="BJ38" s="13">
        <v>4</v>
      </c>
      <c r="BK38" s="13">
        <v>4</v>
      </c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59"/>
    </row>
    <row r="39" spans="1:91" s="20" customFormat="1" hidden="1">
      <c r="A39" s="51" t="s">
        <v>12</v>
      </c>
      <c r="B39" s="1" t="s">
        <v>18</v>
      </c>
      <c r="C39" s="27">
        <v>16334.76</v>
      </c>
      <c r="D39" s="10"/>
      <c r="E39" s="11"/>
      <c r="F39" s="1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56"/>
    </row>
    <row r="40" spans="1:91" s="8" customFormat="1" hidden="1">
      <c r="A40" s="58" t="s">
        <v>17</v>
      </c>
      <c r="B40" s="20" t="s">
        <v>19</v>
      </c>
      <c r="C40" s="21">
        <v>83863.87</v>
      </c>
      <c r="D40" s="22"/>
      <c r="E40" s="23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59"/>
    </row>
    <row r="41" spans="1:91" s="1" customFormat="1">
      <c r="A41" s="47" t="s">
        <v>20</v>
      </c>
      <c r="B41" s="8" t="s">
        <v>21</v>
      </c>
      <c r="C41" s="9">
        <v>5832.28</v>
      </c>
      <c r="D41" s="10"/>
      <c r="E41" s="11"/>
      <c r="F41" s="1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3">
        <v>4</v>
      </c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56"/>
    </row>
    <row r="42" spans="1:91" s="1" customFormat="1">
      <c r="A42" s="51" t="s">
        <v>22</v>
      </c>
      <c r="B42" s="1" t="s">
        <v>23</v>
      </c>
      <c r="C42" s="27">
        <f>7934.89+4497.24</f>
        <v>12432.130000000001</v>
      </c>
      <c r="D42" s="15"/>
      <c r="E42" s="16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9">
        <v>3</v>
      </c>
      <c r="BY42" s="19">
        <v>3</v>
      </c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57"/>
    </row>
    <row r="43" spans="1:91" s="20" customFormat="1">
      <c r="A43" s="51"/>
      <c r="B43" s="1" t="s">
        <v>58</v>
      </c>
      <c r="C43" s="27">
        <v>229.04</v>
      </c>
      <c r="D43" s="15"/>
      <c r="E43" s="16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9">
        <v>3</v>
      </c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57"/>
    </row>
    <row r="44" spans="1:91" s="30" customFormat="1">
      <c r="A44" s="58"/>
      <c r="B44" s="20" t="s">
        <v>59</v>
      </c>
      <c r="C44" s="21">
        <v>12331.86</v>
      </c>
      <c r="D44" s="22"/>
      <c r="E44" s="23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>
        <v>2</v>
      </c>
      <c r="CB44" s="26">
        <v>2</v>
      </c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59"/>
    </row>
    <row r="45" spans="1:91" s="1" customFormat="1">
      <c r="A45" s="45" t="s">
        <v>24</v>
      </c>
      <c r="B45" s="30" t="s">
        <v>25</v>
      </c>
      <c r="C45" s="31">
        <v>64795.97</v>
      </c>
      <c r="D45" s="32"/>
      <c r="E45" s="3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>
        <v>4</v>
      </c>
      <c r="BX45" s="36">
        <v>4</v>
      </c>
      <c r="BY45" s="36">
        <v>4</v>
      </c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7"/>
    </row>
    <row r="46" spans="1:91" s="1" customFormat="1">
      <c r="A46" s="51" t="s">
        <v>33</v>
      </c>
      <c r="B46" s="1" t="s">
        <v>33</v>
      </c>
      <c r="C46" s="27">
        <v>1420.72</v>
      </c>
      <c r="D46" s="10"/>
      <c r="E46" s="11"/>
      <c r="F46" s="1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3">
        <v>4</v>
      </c>
      <c r="BM46" s="13">
        <v>4</v>
      </c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56"/>
    </row>
    <row r="47" spans="1:91" s="1" customFormat="1">
      <c r="A47" s="51"/>
      <c r="B47" s="1" t="s">
        <v>66</v>
      </c>
      <c r="C47" s="27">
        <f>7958.61</f>
        <v>7958.61</v>
      </c>
      <c r="D47" s="15"/>
      <c r="E47" s="16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9">
        <v>4</v>
      </c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57"/>
    </row>
    <row r="48" spans="1:91" s="1" customFormat="1">
      <c r="A48" s="51" t="s">
        <v>35</v>
      </c>
      <c r="B48" s="1" t="s">
        <v>35</v>
      </c>
      <c r="C48" s="27">
        <v>5622.73</v>
      </c>
      <c r="D48" s="15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9">
        <v>4</v>
      </c>
      <c r="BP48" s="19">
        <v>4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57"/>
    </row>
    <row r="49" spans="1:91" s="1" customFormat="1">
      <c r="A49" s="51" t="s">
        <v>34</v>
      </c>
      <c r="B49" s="1" t="s">
        <v>65</v>
      </c>
      <c r="C49" s="27">
        <f>1269.32+2364.34+734.05+1975</f>
        <v>6342.71</v>
      </c>
      <c r="D49" s="15"/>
      <c r="E49" s="16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9">
        <v>4</v>
      </c>
      <c r="BR49" s="19">
        <v>4</v>
      </c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57"/>
    </row>
    <row r="50" spans="1:91" s="20" customFormat="1">
      <c r="A50" s="51"/>
      <c r="B50" s="1" t="s">
        <v>67</v>
      </c>
      <c r="C50" s="27">
        <v>13399.24</v>
      </c>
      <c r="D50" s="15"/>
      <c r="E50" s="16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9">
        <v>4</v>
      </c>
      <c r="BT50" s="19">
        <v>4</v>
      </c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57"/>
    </row>
    <row r="51" spans="1:91" s="1" customFormat="1">
      <c r="A51" s="58"/>
      <c r="B51" s="20" t="s">
        <v>34</v>
      </c>
      <c r="C51" s="21">
        <f>16729.02+3001.92</f>
        <v>19730.940000000002</v>
      </c>
      <c r="D51" s="22"/>
      <c r="E51" s="23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>
        <v>4</v>
      </c>
      <c r="BV51" s="26">
        <v>4</v>
      </c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59"/>
    </row>
    <row r="52" spans="1:91" s="1" customFormat="1">
      <c r="A52" s="51" t="s">
        <v>40</v>
      </c>
      <c r="B52" s="1" t="s">
        <v>41</v>
      </c>
      <c r="C52" s="27">
        <f>83427.9+9871.2</f>
        <v>93299.099999999991</v>
      </c>
      <c r="D52" s="10"/>
      <c r="E52" s="11"/>
      <c r="F52" s="1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3">
        <v>2</v>
      </c>
      <c r="CA52" s="13">
        <v>2</v>
      </c>
      <c r="CB52" s="13">
        <v>2</v>
      </c>
      <c r="CC52" s="13">
        <v>2</v>
      </c>
      <c r="CD52" s="13">
        <v>2</v>
      </c>
      <c r="CE52" s="13">
        <v>2</v>
      </c>
      <c r="CF52" s="13">
        <v>2</v>
      </c>
      <c r="CG52" s="13">
        <v>2</v>
      </c>
      <c r="CH52" s="13">
        <v>2</v>
      </c>
      <c r="CI52" s="14"/>
      <c r="CJ52" s="14"/>
      <c r="CK52" s="14"/>
      <c r="CL52" s="14"/>
      <c r="CM52" s="56"/>
    </row>
    <row r="53" spans="1:91" s="20" customFormat="1">
      <c r="A53" s="51"/>
      <c r="B53" s="1" t="s">
        <v>42</v>
      </c>
      <c r="C53" s="27">
        <v>36406.18</v>
      </c>
      <c r="D53" s="15"/>
      <c r="E53" s="16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9">
        <v>3</v>
      </c>
      <c r="BR53" s="19">
        <v>3</v>
      </c>
      <c r="BS53" s="19">
        <v>3</v>
      </c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57"/>
    </row>
    <row r="54" spans="1:91" s="1" customFormat="1">
      <c r="A54" s="58"/>
      <c r="B54" s="20" t="s">
        <v>56</v>
      </c>
      <c r="C54" s="37">
        <v>723.7</v>
      </c>
      <c r="D54" s="22"/>
      <c r="E54" s="23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59"/>
    </row>
    <row r="55" spans="1:91" s="1" customFormat="1">
      <c r="A55" s="51" t="s">
        <v>43</v>
      </c>
      <c r="B55" s="1" t="s">
        <v>44</v>
      </c>
      <c r="C55" s="27">
        <v>5048.49</v>
      </c>
      <c r="D55" s="10"/>
      <c r="E55" s="11"/>
      <c r="F55" s="12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>
        <v>4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56"/>
    </row>
    <row r="56" spans="1:91">
      <c r="A56" s="51"/>
      <c r="B56" s="1" t="s">
        <v>68</v>
      </c>
      <c r="C56" s="27">
        <v>14160.71</v>
      </c>
      <c r="D56" s="15"/>
      <c r="E56" s="16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38"/>
      <c r="U56" s="38"/>
      <c r="V56" s="19">
        <v>4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57"/>
    </row>
    <row r="57" spans="1:91">
      <c r="A57" s="51"/>
      <c r="B57" s="1" t="s">
        <v>45</v>
      </c>
      <c r="C57" s="27">
        <v>12269.99</v>
      </c>
      <c r="D57" s="15"/>
      <c r="E57" s="16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>
        <v>4</v>
      </c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57"/>
    </row>
    <row r="58" spans="1:91">
      <c r="A58" s="58"/>
      <c r="B58" s="20" t="s">
        <v>46</v>
      </c>
      <c r="C58" s="21">
        <f>11183.98+277.96+3522.75+138.78+646.56</f>
        <v>15770.029999999999</v>
      </c>
      <c r="D58" s="22"/>
      <c r="E58" s="2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>
        <v>4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59"/>
    </row>
    <row r="59" spans="1:91">
      <c r="A59" s="51" t="s">
        <v>49</v>
      </c>
      <c r="B59" s="1" t="s">
        <v>47</v>
      </c>
      <c r="C59" s="27">
        <f>8451.08+19828.43+14701.6+28121.11+25939.2+13576.88+1913.52+255.14</f>
        <v>112786.96</v>
      </c>
      <c r="D59" s="10"/>
      <c r="E59" s="11"/>
      <c r="F59" s="1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26">
        <v>3</v>
      </c>
      <c r="AC59" s="26">
        <v>3</v>
      </c>
      <c r="AD59" s="26">
        <v>3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56"/>
    </row>
    <row r="60" spans="1:91" s="1" customFormat="1">
      <c r="A60" s="51"/>
      <c r="B60" s="1" t="s">
        <v>48</v>
      </c>
      <c r="C60" s="27">
        <v>1457.92</v>
      </c>
      <c r="D60" s="15"/>
      <c r="E60" s="16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9">
        <v>2</v>
      </c>
      <c r="CC60" s="19">
        <v>2</v>
      </c>
      <c r="CD60" s="18"/>
      <c r="CE60" s="18"/>
      <c r="CF60" s="18"/>
      <c r="CG60" s="18"/>
      <c r="CH60" s="18"/>
      <c r="CI60" s="18"/>
      <c r="CJ60" s="18"/>
      <c r="CK60" s="18"/>
      <c r="CL60" s="18"/>
      <c r="CM60" s="57"/>
    </row>
    <row r="61" spans="1:91" s="1" customFormat="1">
      <c r="A61" s="51"/>
      <c r="B61" s="1" t="s">
        <v>50</v>
      </c>
      <c r="C61" s="27">
        <f>191.35+130.08+415.06+1054.2+750.2</f>
        <v>2540.8900000000003</v>
      </c>
      <c r="D61" s="15"/>
      <c r="E61" s="16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9">
        <v>2</v>
      </c>
      <c r="CE61" s="19">
        <v>2</v>
      </c>
      <c r="CF61" s="18"/>
      <c r="CG61" s="18"/>
      <c r="CH61" s="18"/>
      <c r="CI61" s="18"/>
      <c r="CJ61" s="18"/>
      <c r="CK61" s="18"/>
      <c r="CL61" s="18"/>
      <c r="CM61" s="57"/>
    </row>
    <row r="62" spans="1:91" s="1" customFormat="1">
      <c r="A62" s="51"/>
      <c r="B62" s="1" t="s">
        <v>52</v>
      </c>
      <c r="C62" s="27">
        <v>1224.81</v>
      </c>
      <c r="D62" s="1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9">
        <v>2</v>
      </c>
      <c r="CG62" s="18"/>
      <c r="CH62" s="18"/>
      <c r="CI62" s="18"/>
      <c r="CJ62" s="18"/>
      <c r="CK62" s="18"/>
      <c r="CL62" s="18"/>
      <c r="CM62" s="57"/>
    </row>
    <row r="63" spans="1:91" s="1" customFormat="1">
      <c r="A63" s="51"/>
      <c r="B63" s="1" t="s">
        <v>69</v>
      </c>
      <c r="C63" s="27">
        <v>12609.94</v>
      </c>
      <c r="D63" s="15"/>
      <c r="E63" s="16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9">
        <v>2</v>
      </c>
      <c r="CH63" s="18"/>
      <c r="CI63" s="18"/>
      <c r="CJ63" s="18"/>
      <c r="CK63" s="18"/>
      <c r="CL63" s="18"/>
      <c r="CM63" s="57"/>
    </row>
    <row r="64" spans="1:91" s="20" customFormat="1">
      <c r="A64" s="51"/>
      <c r="B64" s="1" t="s">
        <v>70</v>
      </c>
      <c r="C64" s="27">
        <v>1858.7</v>
      </c>
      <c r="D64" s="15"/>
      <c r="E64" s="16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9">
        <v>2</v>
      </c>
      <c r="CH64" s="18"/>
      <c r="CI64" s="18"/>
      <c r="CJ64" s="18"/>
      <c r="CK64" s="18"/>
      <c r="CL64" s="18"/>
      <c r="CM64" s="57"/>
    </row>
    <row r="65" spans="1:91">
      <c r="A65" s="58"/>
      <c r="B65" s="20" t="s">
        <v>51</v>
      </c>
      <c r="C65" s="21">
        <v>17295.46</v>
      </c>
      <c r="D65" s="22"/>
      <c r="E65" s="23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6">
        <v>3</v>
      </c>
      <c r="AF65" s="26">
        <v>3</v>
      </c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59"/>
    </row>
    <row r="66" spans="1:91" s="20" customFormat="1">
      <c r="A66" s="51" t="s">
        <v>53</v>
      </c>
      <c r="B66" s="1" t="s">
        <v>54</v>
      </c>
      <c r="C66" s="27">
        <v>636.04999999999995</v>
      </c>
      <c r="D66" s="10"/>
      <c r="E66" s="11"/>
      <c r="F66" s="1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3">
        <v>2</v>
      </c>
      <c r="AR66" s="14"/>
      <c r="AS66" s="14"/>
      <c r="AT66" s="14"/>
      <c r="AU66" s="14"/>
      <c r="AV66" s="14"/>
      <c r="AW66" s="13">
        <v>2</v>
      </c>
      <c r="AX66" s="14"/>
      <c r="AY66" s="14"/>
      <c r="AZ66" s="14"/>
      <c r="BA66" s="14"/>
      <c r="BB66" s="14"/>
      <c r="BC66" s="13">
        <v>2</v>
      </c>
      <c r="BD66" s="14"/>
      <c r="BE66" s="14"/>
      <c r="BF66" s="14"/>
      <c r="BG66" s="14"/>
      <c r="BH66" s="13">
        <v>2</v>
      </c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56"/>
    </row>
    <row r="67" spans="1:91">
      <c r="A67" s="58"/>
      <c r="B67" s="20" t="s">
        <v>55</v>
      </c>
      <c r="C67" s="21">
        <v>314.89999999999998</v>
      </c>
      <c r="D67" s="22"/>
      <c r="E67" s="23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6">
        <v>2</v>
      </c>
      <c r="AR67" s="25"/>
      <c r="AS67" s="25"/>
      <c r="AT67" s="25"/>
      <c r="AU67" s="25"/>
      <c r="AV67" s="25"/>
      <c r="AW67" s="26">
        <v>2</v>
      </c>
      <c r="AX67" s="25"/>
      <c r="AY67" s="25"/>
      <c r="AZ67" s="25"/>
      <c r="BA67" s="25"/>
      <c r="BB67" s="25"/>
      <c r="BC67" s="26">
        <v>2</v>
      </c>
      <c r="BD67" s="25"/>
      <c r="BE67" s="25"/>
      <c r="BF67" s="25"/>
      <c r="BG67" s="25"/>
      <c r="BH67" s="26">
        <v>2</v>
      </c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59"/>
    </row>
    <row r="68" spans="1:91">
      <c r="A68" s="51" t="s">
        <v>26</v>
      </c>
      <c r="B68" s="1" t="s">
        <v>27</v>
      </c>
      <c r="C68" s="27">
        <v>24045.79</v>
      </c>
      <c r="D68" s="10"/>
      <c r="E68" s="11"/>
      <c r="F68" s="1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3">
        <v>3</v>
      </c>
      <c r="BN68" s="13">
        <v>3</v>
      </c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56"/>
    </row>
    <row r="69" spans="1:91">
      <c r="A69" s="51"/>
      <c r="B69" s="1" t="s">
        <v>28</v>
      </c>
      <c r="C69" s="27">
        <v>122609.75</v>
      </c>
      <c r="D69" s="15"/>
      <c r="E69" s="16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9">
        <v>2</v>
      </c>
      <c r="CH69" s="18"/>
      <c r="CI69" s="18"/>
      <c r="CJ69" s="18"/>
      <c r="CK69" s="18"/>
      <c r="CL69" s="18"/>
      <c r="CM69" s="57"/>
    </row>
    <row r="70" spans="1:91">
      <c r="A70" s="51"/>
      <c r="B70" s="1" t="s">
        <v>29</v>
      </c>
      <c r="C70" s="27">
        <f>1004.7+5323.21</f>
        <v>6327.91</v>
      </c>
      <c r="D70" s="15"/>
      <c r="E70" s="16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>
        <v>2</v>
      </c>
      <c r="CI70" s="19">
        <v>2</v>
      </c>
      <c r="CJ70" s="18"/>
      <c r="CK70" s="18"/>
      <c r="CL70" s="18"/>
      <c r="CM70" s="57"/>
    </row>
    <row r="71" spans="1:91">
      <c r="A71" s="51"/>
      <c r="B71" s="1" t="s">
        <v>30</v>
      </c>
      <c r="C71" s="27">
        <v>23694.44</v>
      </c>
      <c r="D71" s="15"/>
      <c r="E71" s="16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9">
        <v>2</v>
      </c>
      <c r="CJ71" s="18"/>
      <c r="CK71" s="18"/>
      <c r="CL71" s="18"/>
      <c r="CM71" s="57"/>
    </row>
    <row r="72" spans="1:91" s="20" customFormat="1">
      <c r="A72" s="51"/>
      <c r="B72" s="1" t="s">
        <v>31</v>
      </c>
      <c r="C72" s="27">
        <v>1556.4</v>
      </c>
      <c r="D72" s="15"/>
      <c r="E72" s="16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9">
        <v>2</v>
      </c>
      <c r="CI72" s="18"/>
      <c r="CJ72" s="18"/>
      <c r="CK72" s="18"/>
      <c r="CL72" s="18"/>
      <c r="CM72" s="57"/>
    </row>
    <row r="73" spans="1:91">
      <c r="A73" s="58"/>
      <c r="B73" s="20" t="s">
        <v>32</v>
      </c>
      <c r="C73" s="21">
        <v>932.26</v>
      </c>
      <c r="D73" s="22"/>
      <c r="E73" s="23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6">
        <v>2</v>
      </c>
      <c r="CJ73" s="25"/>
      <c r="CK73" s="25"/>
      <c r="CL73" s="25"/>
      <c r="CM73" s="59"/>
    </row>
    <row r="74" spans="1:91">
      <c r="A74" s="51" t="s">
        <v>71</v>
      </c>
      <c r="B74" s="1" t="s">
        <v>275</v>
      </c>
      <c r="C74" s="28">
        <v>149795.07999999999</v>
      </c>
      <c r="D74" s="10"/>
      <c r="E74" s="11"/>
      <c r="F74" s="12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3">
        <v>3</v>
      </c>
      <c r="AS74" s="13">
        <v>3</v>
      </c>
      <c r="AT74" s="14"/>
      <c r="AU74" s="14"/>
      <c r="AV74" s="14"/>
      <c r="AW74" s="14"/>
      <c r="AX74" s="13">
        <v>3</v>
      </c>
      <c r="AY74" s="13">
        <v>3</v>
      </c>
      <c r="AZ74" s="14"/>
      <c r="BA74" s="14"/>
      <c r="BB74" s="14"/>
      <c r="BC74" s="14"/>
      <c r="BD74" s="13">
        <v>3</v>
      </c>
      <c r="BE74" s="13">
        <v>3</v>
      </c>
      <c r="BF74" s="14"/>
      <c r="BG74" s="14"/>
      <c r="BH74" s="14"/>
      <c r="BI74" s="13">
        <v>3</v>
      </c>
      <c r="BJ74" s="13">
        <v>3</v>
      </c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56"/>
    </row>
    <row r="75" spans="1:91">
      <c r="A75" s="51"/>
      <c r="B75" s="1" t="s">
        <v>73</v>
      </c>
      <c r="C75" s="60"/>
      <c r="D75" s="15"/>
      <c r="E75" s="16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9">
        <v>3</v>
      </c>
      <c r="CJ75" s="19">
        <v>3</v>
      </c>
      <c r="CK75" s="19">
        <v>3</v>
      </c>
      <c r="CL75" s="18"/>
      <c r="CM75" s="57"/>
    </row>
    <row r="76" spans="1:91">
      <c r="A76" s="51"/>
      <c r="B76" s="1" t="s">
        <v>72</v>
      </c>
      <c r="C76" s="60">
        <v>12521.59</v>
      </c>
      <c r="D76" s="15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>
        <v>3</v>
      </c>
      <c r="AS76" s="19">
        <v>3</v>
      </c>
      <c r="AT76" s="18"/>
      <c r="AU76" s="18"/>
      <c r="AV76" s="18"/>
      <c r="AW76" s="18"/>
      <c r="AX76" s="19">
        <v>3</v>
      </c>
      <c r="AY76" s="19">
        <v>3</v>
      </c>
      <c r="AZ76" s="18"/>
      <c r="BA76" s="18"/>
      <c r="BB76" s="18"/>
      <c r="BC76" s="18"/>
      <c r="BD76" s="19">
        <v>3</v>
      </c>
      <c r="BE76" s="19">
        <v>3</v>
      </c>
      <c r="BF76" s="18"/>
      <c r="BG76" s="18"/>
      <c r="BH76" s="18"/>
      <c r="BI76" s="19">
        <v>3</v>
      </c>
      <c r="BJ76" s="19">
        <v>3</v>
      </c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57"/>
    </row>
    <row r="77" spans="1:91">
      <c r="A77" s="51"/>
      <c r="B77" s="1" t="s">
        <v>74</v>
      </c>
      <c r="C77" s="60"/>
      <c r="D77" s="15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9">
        <v>3</v>
      </c>
      <c r="CJ77" s="19">
        <v>3</v>
      </c>
      <c r="CK77" s="19">
        <v>3</v>
      </c>
      <c r="CL77" s="18"/>
      <c r="CM77" s="57"/>
    </row>
    <row r="78" spans="1:91" s="1" customFormat="1">
      <c r="A78" s="51"/>
      <c r="B78" s="1" t="s">
        <v>75</v>
      </c>
      <c r="C78" s="27">
        <v>1060.3599999999999</v>
      </c>
      <c r="D78" s="15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9">
        <v>3</v>
      </c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57"/>
    </row>
    <row r="79" spans="1:91" s="20" customFormat="1">
      <c r="A79" s="51"/>
      <c r="B79" s="1" t="s">
        <v>76</v>
      </c>
      <c r="C79" s="27">
        <v>6061.56</v>
      </c>
      <c r="D79" s="15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9">
        <v>4</v>
      </c>
      <c r="BZ79" s="19">
        <v>4</v>
      </c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57"/>
    </row>
    <row r="80" spans="1:91">
      <c r="A80" s="58"/>
      <c r="B80" s="20" t="s">
        <v>80</v>
      </c>
      <c r="C80" s="21">
        <f>29704.47+3756.48</f>
        <v>33460.950000000004</v>
      </c>
      <c r="D80" s="22"/>
      <c r="E80" s="23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6">
        <v>2</v>
      </c>
      <c r="CJ80" s="26">
        <v>2</v>
      </c>
      <c r="CK80" s="25"/>
      <c r="CL80" s="25"/>
      <c r="CM80" s="59"/>
    </row>
    <row r="81" spans="1:91" s="1" customFormat="1">
      <c r="A81" s="51" t="s">
        <v>77</v>
      </c>
      <c r="B81" s="1" t="s">
        <v>78</v>
      </c>
      <c r="C81" s="27">
        <f>430695.37-4031.15-C82</f>
        <v>353065.22</v>
      </c>
      <c r="D81" s="10"/>
      <c r="E81" s="11"/>
      <c r="F81" s="1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3">
        <v>3</v>
      </c>
      <c r="CK81" s="13">
        <v>3</v>
      </c>
      <c r="CL81" s="13">
        <v>3</v>
      </c>
      <c r="CM81" s="56"/>
    </row>
    <row r="82" spans="1:91" s="20" customFormat="1">
      <c r="A82" s="51"/>
      <c r="B82" s="1" t="s">
        <v>79</v>
      </c>
      <c r="C82" s="27">
        <v>73599</v>
      </c>
      <c r="D82" s="15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9">
        <v>2</v>
      </c>
      <c r="CM82" s="57"/>
    </row>
    <row r="83" spans="1:91">
      <c r="A83" s="58"/>
      <c r="B83" s="20" t="s">
        <v>80</v>
      </c>
      <c r="C83" s="21">
        <v>105919.72</v>
      </c>
      <c r="D83" s="22"/>
      <c r="E83" s="23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6">
        <v>2</v>
      </c>
      <c r="CK83" s="26">
        <v>2</v>
      </c>
      <c r="CL83" s="39"/>
      <c r="CM83" s="59"/>
    </row>
    <row r="84" spans="1:91" s="20" customFormat="1">
      <c r="A84" s="51" t="s">
        <v>83</v>
      </c>
      <c r="B84" s="1" t="s">
        <v>84</v>
      </c>
      <c r="C84" s="27">
        <v>28456.799999999999</v>
      </c>
      <c r="D84" s="10"/>
      <c r="E84" s="11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3">
        <v>4</v>
      </c>
      <c r="CF84" s="13">
        <v>4</v>
      </c>
      <c r="CG84" s="14"/>
      <c r="CH84" s="14"/>
      <c r="CI84" s="14"/>
      <c r="CJ84" s="14"/>
      <c r="CK84" s="14"/>
      <c r="CL84" s="14"/>
      <c r="CM84" s="56"/>
    </row>
    <row r="85" spans="1:91">
      <c r="A85" s="58"/>
      <c r="B85" s="20" t="s">
        <v>80</v>
      </c>
      <c r="C85" s="21">
        <v>14228.4</v>
      </c>
      <c r="D85" s="22"/>
      <c r="E85" s="23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59"/>
    </row>
    <row r="86" spans="1:91">
      <c r="A86" s="51" t="s">
        <v>95</v>
      </c>
      <c r="B86" s="1" t="s">
        <v>96</v>
      </c>
      <c r="C86" s="27"/>
      <c r="D86" s="10"/>
      <c r="E86" s="11"/>
      <c r="F86" s="1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3">
        <v>4</v>
      </c>
      <c r="CM86" s="56"/>
    </row>
    <row r="87" spans="1:91">
      <c r="A87" s="51"/>
      <c r="B87" s="1" t="s">
        <v>285</v>
      </c>
      <c r="C87" s="27"/>
      <c r="D87" s="15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6">
        <v>4</v>
      </c>
      <c r="AH87" s="26">
        <v>4</v>
      </c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57"/>
    </row>
    <row r="88" spans="1:91">
      <c r="A88" s="51"/>
      <c r="B88" s="1" t="s">
        <v>286</v>
      </c>
      <c r="C88" s="27"/>
      <c r="D88" s="15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81">
        <v>3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81">
        <v>3</v>
      </c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81">
        <v>3</v>
      </c>
      <c r="BG88" s="18"/>
      <c r="BH88" s="18"/>
      <c r="BI88" s="81">
        <v>3</v>
      </c>
      <c r="BJ88" s="18"/>
      <c r="BK88" s="18"/>
      <c r="BL88" s="81">
        <v>3</v>
      </c>
      <c r="BM88" s="18"/>
      <c r="BN88" s="18"/>
      <c r="BO88" s="18"/>
      <c r="BP88" s="81">
        <v>3</v>
      </c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57"/>
    </row>
    <row r="89" spans="1:91" s="20" customFormat="1">
      <c r="A89" s="51"/>
      <c r="B89" s="1" t="s">
        <v>97</v>
      </c>
      <c r="C89" s="27"/>
      <c r="D89" s="15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61">
        <v>4</v>
      </c>
    </row>
    <row r="90" spans="1:91">
      <c r="A90" s="51"/>
      <c r="B90" s="1" t="s">
        <v>98</v>
      </c>
      <c r="C90" s="27"/>
      <c r="D90" s="40"/>
      <c r="E90" s="41"/>
      <c r="F90" s="42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62">
        <v>4</v>
      </c>
    </row>
    <row r="91" spans="1:91" ht="18" customHeight="1">
      <c r="A91" s="45"/>
      <c r="B91" s="46" t="s">
        <v>277</v>
      </c>
      <c r="C91" s="27"/>
      <c r="D91" s="40"/>
      <c r="E91" s="41"/>
      <c r="F91" s="42"/>
      <c r="G91" s="7">
        <f t="shared" ref="G91:AL91" si="0">SUBTOTAL(109,G4:G90)</f>
        <v>4</v>
      </c>
      <c r="H91" s="7">
        <f t="shared" si="0"/>
        <v>6</v>
      </c>
      <c r="I91" s="7">
        <f t="shared" si="0"/>
        <v>4</v>
      </c>
      <c r="J91" s="7">
        <f t="shared" si="0"/>
        <v>11</v>
      </c>
      <c r="K91" s="7">
        <f t="shared" si="0"/>
        <v>8</v>
      </c>
      <c r="L91" s="7">
        <f t="shared" si="0"/>
        <v>8</v>
      </c>
      <c r="M91" s="7">
        <f t="shared" si="0"/>
        <v>7</v>
      </c>
      <c r="N91" s="7">
        <f t="shared" si="0"/>
        <v>7</v>
      </c>
      <c r="O91" s="7">
        <f t="shared" si="0"/>
        <v>4</v>
      </c>
      <c r="P91" s="7">
        <f t="shared" si="0"/>
        <v>11</v>
      </c>
      <c r="Q91" s="7">
        <f t="shared" si="0"/>
        <v>4</v>
      </c>
      <c r="R91" s="7">
        <f t="shared" si="0"/>
        <v>4</v>
      </c>
      <c r="S91" s="7">
        <f t="shared" si="0"/>
        <v>4</v>
      </c>
      <c r="T91" s="7">
        <f t="shared" si="0"/>
        <v>4</v>
      </c>
      <c r="U91" s="7">
        <f t="shared" si="0"/>
        <v>4</v>
      </c>
      <c r="V91" s="7">
        <f t="shared" si="0"/>
        <v>11</v>
      </c>
      <c r="W91" s="7">
        <f t="shared" si="0"/>
        <v>8</v>
      </c>
      <c r="X91" s="7">
        <f t="shared" si="0"/>
        <v>8</v>
      </c>
      <c r="Y91" s="7">
        <f t="shared" si="0"/>
        <v>4</v>
      </c>
      <c r="Z91" s="7">
        <f t="shared" si="0"/>
        <v>4</v>
      </c>
      <c r="AA91" s="7">
        <f t="shared" si="0"/>
        <v>7</v>
      </c>
      <c r="AB91" s="7">
        <f t="shared" si="0"/>
        <v>7</v>
      </c>
      <c r="AC91" s="7">
        <f t="shared" si="0"/>
        <v>7</v>
      </c>
      <c r="AD91" s="7">
        <f t="shared" si="0"/>
        <v>7</v>
      </c>
      <c r="AE91" s="7">
        <f t="shared" si="0"/>
        <v>7</v>
      </c>
      <c r="AF91" s="7">
        <f t="shared" si="0"/>
        <v>7</v>
      </c>
      <c r="AG91" s="7">
        <f t="shared" si="0"/>
        <v>8</v>
      </c>
      <c r="AH91" s="7">
        <f t="shared" si="0"/>
        <v>8</v>
      </c>
      <c r="AI91" s="7">
        <f t="shared" si="0"/>
        <v>4</v>
      </c>
      <c r="AJ91" s="7">
        <f t="shared" si="0"/>
        <v>4</v>
      </c>
      <c r="AK91" s="7">
        <f t="shared" si="0"/>
        <v>7</v>
      </c>
      <c r="AL91" s="7">
        <f t="shared" si="0"/>
        <v>4</v>
      </c>
      <c r="AM91" s="7">
        <f t="shared" ref="AM91:BR91" si="1">SUBTOTAL(109,AM4:AM90)</f>
        <v>4</v>
      </c>
      <c r="AN91" s="7">
        <f t="shared" si="1"/>
        <v>4</v>
      </c>
      <c r="AO91" s="7">
        <f t="shared" si="1"/>
        <v>4</v>
      </c>
      <c r="AP91" s="7">
        <f t="shared" si="1"/>
        <v>4</v>
      </c>
      <c r="AQ91" s="7">
        <f t="shared" si="1"/>
        <v>11</v>
      </c>
      <c r="AR91" s="7">
        <f t="shared" si="1"/>
        <v>10</v>
      </c>
      <c r="AS91" s="7">
        <f t="shared" si="1"/>
        <v>10</v>
      </c>
      <c r="AT91" s="7">
        <f t="shared" si="1"/>
        <v>10</v>
      </c>
      <c r="AU91" s="7">
        <f t="shared" si="1"/>
        <v>7</v>
      </c>
      <c r="AV91" s="7">
        <f t="shared" si="1"/>
        <v>4</v>
      </c>
      <c r="AW91" s="7">
        <f t="shared" si="1"/>
        <v>11</v>
      </c>
      <c r="AX91" s="7">
        <f t="shared" si="1"/>
        <v>10</v>
      </c>
      <c r="AY91" s="7">
        <f t="shared" si="1"/>
        <v>10</v>
      </c>
      <c r="AZ91" s="7">
        <f t="shared" si="1"/>
        <v>7</v>
      </c>
      <c r="BA91" s="7">
        <f t="shared" si="1"/>
        <v>7</v>
      </c>
      <c r="BB91" s="7">
        <f t="shared" si="1"/>
        <v>4</v>
      </c>
      <c r="BC91" s="7">
        <f t="shared" si="1"/>
        <v>11</v>
      </c>
      <c r="BD91" s="7">
        <f t="shared" si="1"/>
        <v>10</v>
      </c>
      <c r="BE91" s="7">
        <f t="shared" si="1"/>
        <v>10</v>
      </c>
      <c r="BF91" s="7">
        <f t="shared" si="1"/>
        <v>10</v>
      </c>
      <c r="BG91" s="7">
        <f t="shared" si="1"/>
        <v>7</v>
      </c>
      <c r="BH91" s="7">
        <f t="shared" si="1"/>
        <v>8</v>
      </c>
      <c r="BI91" s="7">
        <f t="shared" si="1"/>
        <v>13</v>
      </c>
      <c r="BJ91" s="7">
        <f t="shared" si="1"/>
        <v>10</v>
      </c>
      <c r="BK91" s="7">
        <f t="shared" si="1"/>
        <v>7</v>
      </c>
      <c r="BL91" s="7">
        <f t="shared" si="1"/>
        <v>14</v>
      </c>
      <c r="BM91" s="7">
        <f t="shared" si="1"/>
        <v>10</v>
      </c>
      <c r="BN91" s="7">
        <f t="shared" si="1"/>
        <v>7</v>
      </c>
      <c r="BO91" s="7">
        <f t="shared" si="1"/>
        <v>4</v>
      </c>
      <c r="BP91" s="7">
        <f t="shared" si="1"/>
        <v>7</v>
      </c>
      <c r="BQ91" s="7">
        <f t="shared" si="1"/>
        <v>7</v>
      </c>
      <c r="BR91" s="7">
        <f t="shared" si="1"/>
        <v>7</v>
      </c>
      <c r="BS91" s="7">
        <f t="shared" ref="BS91:CX91" si="2">SUBTOTAL(109,BS4:BS90)</f>
        <v>7</v>
      </c>
      <c r="BT91" s="7">
        <f t="shared" si="2"/>
        <v>4</v>
      </c>
      <c r="BU91" s="7">
        <f t="shared" si="2"/>
        <v>4</v>
      </c>
      <c r="BV91" s="7">
        <f t="shared" si="2"/>
        <v>4</v>
      </c>
      <c r="BW91" s="7">
        <f t="shared" si="2"/>
        <v>8</v>
      </c>
      <c r="BX91" s="7">
        <f t="shared" si="2"/>
        <v>10</v>
      </c>
      <c r="BY91" s="7">
        <f t="shared" si="2"/>
        <v>11</v>
      </c>
      <c r="BZ91" s="7">
        <f t="shared" si="2"/>
        <v>9</v>
      </c>
      <c r="CA91" s="7">
        <f t="shared" si="2"/>
        <v>4</v>
      </c>
      <c r="CB91" s="7">
        <f t="shared" si="2"/>
        <v>6</v>
      </c>
      <c r="CC91" s="7">
        <f t="shared" si="2"/>
        <v>4</v>
      </c>
      <c r="CD91" s="7">
        <f t="shared" si="2"/>
        <v>4</v>
      </c>
      <c r="CE91" s="7">
        <f t="shared" si="2"/>
        <v>8</v>
      </c>
      <c r="CF91" s="7">
        <f t="shared" si="2"/>
        <v>8</v>
      </c>
      <c r="CG91" s="7">
        <f t="shared" si="2"/>
        <v>8</v>
      </c>
      <c r="CH91" s="7">
        <f t="shared" si="2"/>
        <v>6</v>
      </c>
      <c r="CI91" s="7">
        <f t="shared" si="2"/>
        <v>14</v>
      </c>
      <c r="CJ91" s="7">
        <f t="shared" si="2"/>
        <v>13</v>
      </c>
      <c r="CK91" s="7">
        <f t="shared" si="2"/>
        <v>11</v>
      </c>
      <c r="CL91" s="7">
        <f t="shared" si="2"/>
        <v>9</v>
      </c>
      <c r="CM91" s="7">
        <f t="shared" si="2"/>
        <v>8</v>
      </c>
    </row>
    <row r="92" spans="1:91" ht="18" customHeight="1">
      <c r="A92" s="45"/>
      <c r="B92" s="46" t="s">
        <v>278</v>
      </c>
      <c r="C92" s="27"/>
      <c r="D92" s="40"/>
      <c r="E92" s="41"/>
      <c r="F92" s="42"/>
      <c r="G92" s="7">
        <f t="shared" ref="G92:H92" si="3">G91*5</f>
        <v>20</v>
      </c>
      <c r="H92" s="7">
        <f t="shared" si="3"/>
        <v>30</v>
      </c>
      <c r="I92" s="7">
        <f t="shared" ref="I92:BS92" si="4">I91*5</f>
        <v>20</v>
      </c>
      <c r="J92" s="7">
        <f t="shared" si="4"/>
        <v>55</v>
      </c>
      <c r="K92" s="7">
        <f t="shared" si="4"/>
        <v>40</v>
      </c>
      <c r="L92" s="7">
        <f t="shared" si="4"/>
        <v>40</v>
      </c>
      <c r="M92" s="7">
        <f t="shared" si="4"/>
        <v>35</v>
      </c>
      <c r="N92" s="7">
        <f t="shared" si="4"/>
        <v>35</v>
      </c>
      <c r="O92" s="7">
        <f t="shared" si="4"/>
        <v>20</v>
      </c>
      <c r="P92" s="7">
        <f t="shared" si="4"/>
        <v>55</v>
      </c>
      <c r="Q92" s="7">
        <f t="shared" si="4"/>
        <v>20</v>
      </c>
      <c r="R92" s="7">
        <f t="shared" si="4"/>
        <v>20</v>
      </c>
      <c r="S92" s="7">
        <f t="shared" si="4"/>
        <v>20</v>
      </c>
      <c r="T92" s="7">
        <f t="shared" si="4"/>
        <v>20</v>
      </c>
      <c r="U92" s="7">
        <f t="shared" si="4"/>
        <v>20</v>
      </c>
      <c r="V92" s="7">
        <f t="shared" si="4"/>
        <v>55</v>
      </c>
      <c r="W92" s="7">
        <f t="shared" si="4"/>
        <v>40</v>
      </c>
      <c r="X92" s="7">
        <f t="shared" si="4"/>
        <v>40</v>
      </c>
      <c r="Y92" s="7">
        <f t="shared" si="4"/>
        <v>20</v>
      </c>
      <c r="Z92" s="7">
        <f t="shared" si="4"/>
        <v>20</v>
      </c>
      <c r="AA92" s="7">
        <f t="shared" si="4"/>
        <v>35</v>
      </c>
      <c r="AB92" s="7">
        <f t="shared" si="4"/>
        <v>35</v>
      </c>
      <c r="AC92" s="7">
        <f t="shared" si="4"/>
        <v>35</v>
      </c>
      <c r="AD92" s="7">
        <f t="shared" si="4"/>
        <v>35</v>
      </c>
      <c r="AE92" s="7">
        <f t="shared" si="4"/>
        <v>35</v>
      </c>
      <c r="AF92" s="7">
        <f t="shared" si="4"/>
        <v>35</v>
      </c>
      <c r="AG92" s="7">
        <f t="shared" si="4"/>
        <v>40</v>
      </c>
      <c r="AH92" s="7">
        <f t="shared" si="4"/>
        <v>40</v>
      </c>
      <c r="AI92" s="7">
        <f t="shared" si="4"/>
        <v>20</v>
      </c>
      <c r="AJ92" s="7">
        <f t="shared" si="4"/>
        <v>20</v>
      </c>
      <c r="AK92" s="7">
        <f t="shared" si="4"/>
        <v>35</v>
      </c>
      <c r="AL92" s="7">
        <f t="shared" si="4"/>
        <v>20</v>
      </c>
      <c r="AM92" s="7">
        <f t="shared" si="4"/>
        <v>20</v>
      </c>
      <c r="AN92" s="7">
        <f t="shared" si="4"/>
        <v>20</v>
      </c>
      <c r="AO92" s="7">
        <f t="shared" si="4"/>
        <v>20</v>
      </c>
      <c r="AP92" s="7">
        <f t="shared" si="4"/>
        <v>20</v>
      </c>
      <c r="AQ92" s="7">
        <f t="shared" si="4"/>
        <v>55</v>
      </c>
      <c r="AR92" s="7">
        <f t="shared" si="4"/>
        <v>50</v>
      </c>
      <c r="AS92" s="7">
        <f t="shared" si="4"/>
        <v>50</v>
      </c>
      <c r="AT92" s="7">
        <f t="shared" si="4"/>
        <v>50</v>
      </c>
      <c r="AU92" s="7">
        <f t="shared" si="4"/>
        <v>35</v>
      </c>
      <c r="AV92" s="7">
        <f t="shared" si="4"/>
        <v>20</v>
      </c>
      <c r="AW92" s="7">
        <f t="shared" si="4"/>
        <v>55</v>
      </c>
      <c r="AX92" s="7">
        <f t="shared" si="4"/>
        <v>50</v>
      </c>
      <c r="AY92" s="7">
        <f t="shared" si="4"/>
        <v>50</v>
      </c>
      <c r="AZ92" s="7">
        <f t="shared" si="4"/>
        <v>35</v>
      </c>
      <c r="BA92" s="7">
        <f t="shared" si="4"/>
        <v>35</v>
      </c>
      <c r="BB92" s="7">
        <f t="shared" si="4"/>
        <v>20</v>
      </c>
      <c r="BC92" s="7">
        <f t="shared" si="4"/>
        <v>55</v>
      </c>
      <c r="BD92" s="7">
        <f t="shared" si="4"/>
        <v>50</v>
      </c>
      <c r="BE92" s="7">
        <f t="shared" si="4"/>
        <v>50</v>
      </c>
      <c r="BF92" s="7">
        <f t="shared" si="4"/>
        <v>50</v>
      </c>
      <c r="BG92" s="7">
        <f t="shared" si="4"/>
        <v>35</v>
      </c>
      <c r="BH92" s="7">
        <f t="shared" si="4"/>
        <v>40</v>
      </c>
      <c r="BI92" s="7">
        <f t="shared" si="4"/>
        <v>65</v>
      </c>
      <c r="BJ92" s="7">
        <f t="shared" si="4"/>
        <v>50</v>
      </c>
      <c r="BK92" s="7">
        <f t="shared" si="4"/>
        <v>35</v>
      </c>
      <c r="BL92" s="7">
        <f t="shared" si="4"/>
        <v>70</v>
      </c>
      <c r="BM92" s="7">
        <f t="shared" si="4"/>
        <v>50</v>
      </c>
      <c r="BN92" s="7">
        <f t="shared" si="4"/>
        <v>35</v>
      </c>
      <c r="BO92" s="7">
        <f t="shared" si="4"/>
        <v>20</v>
      </c>
      <c r="BP92" s="7">
        <f t="shared" si="4"/>
        <v>35</v>
      </c>
      <c r="BQ92" s="7">
        <f t="shared" si="4"/>
        <v>35</v>
      </c>
      <c r="BR92" s="7">
        <f t="shared" si="4"/>
        <v>35</v>
      </c>
      <c r="BS92" s="7">
        <f t="shared" si="4"/>
        <v>35</v>
      </c>
      <c r="BT92" s="7">
        <f t="shared" ref="BT92:CM92" si="5">BT91*5</f>
        <v>20</v>
      </c>
      <c r="BU92" s="7">
        <f t="shared" si="5"/>
        <v>20</v>
      </c>
      <c r="BV92" s="7">
        <f t="shared" si="5"/>
        <v>20</v>
      </c>
      <c r="BW92" s="7">
        <f t="shared" si="5"/>
        <v>40</v>
      </c>
      <c r="BX92" s="7">
        <f t="shared" si="5"/>
        <v>50</v>
      </c>
      <c r="BY92" s="7">
        <f t="shared" si="5"/>
        <v>55</v>
      </c>
      <c r="BZ92" s="7">
        <f t="shared" si="5"/>
        <v>45</v>
      </c>
      <c r="CA92" s="7">
        <f t="shared" si="5"/>
        <v>20</v>
      </c>
      <c r="CB92" s="7">
        <f t="shared" si="5"/>
        <v>30</v>
      </c>
      <c r="CC92" s="7">
        <f t="shared" si="5"/>
        <v>20</v>
      </c>
      <c r="CD92" s="7">
        <f t="shared" si="5"/>
        <v>20</v>
      </c>
      <c r="CE92" s="7">
        <f t="shared" si="5"/>
        <v>40</v>
      </c>
      <c r="CF92" s="7">
        <f t="shared" si="5"/>
        <v>40</v>
      </c>
      <c r="CG92" s="7">
        <f t="shared" si="5"/>
        <v>40</v>
      </c>
      <c r="CH92" s="7">
        <f t="shared" si="5"/>
        <v>30</v>
      </c>
      <c r="CI92" s="7">
        <f t="shared" si="5"/>
        <v>70</v>
      </c>
      <c r="CJ92" s="7">
        <f t="shared" si="5"/>
        <v>65</v>
      </c>
      <c r="CK92" s="7">
        <f t="shared" si="5"/>
        <v>55</v>
      </c>
      <c r="CL92" s="7">
        <f t="shared" si="5"/>
        <v>45</v>
      </c>
      <c r="CM92" s="7">
        <f t="shared" si="5"/>
        <v>40</v>
      </c>
    </row>
    <row r="93" spans="1:91" ht="15.75" customHeight="1">
      <c r="A93" s="58"/>
      <c r="B93" s="63" t="s">
        <v>279</v>
      </c>
      <c r="C93" s="64"/>
      <c r="D93" s="65"/>
      <c r="E93" s="66"/>
      <c r="F93" s="67"/>
      <c r="G93" s="68">
        <f>SUM(G92:CM92)</f>
        <v>3105</v>
      </c>
      <c r="H93" s="69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1"/>
    </row>
    <row r="98" spans="11:12">
      <c r="K98" s="83"/>
      <c r="L98" s="83"/>
    </row>
  </sheetData>
  <mergeCells count="1">
    <mergeCell ref="K98:L98"/>
  </mergeCells>
  <pageMargins left="0" right="0" top="0" bottom="0" header="0.31496062992125984" footer="0.31496062992125984"/>
  <pageSetup paperSize="8" scale="75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Stefano</cp:lastModifiedBy>
  <cp:lastPrinted>2017-05-19T15:52:27Z</cp:lastPrinted>
  <dcterms:created xsi:type="dcterms:W3CDTF">2017-04-11T07:59:22Z</dcterms:created>
  <dcterms:modified xsi:type="dcterms:W3CDTF">2019-02-18T15:14:47Z</dcterms:modified>
</cp:coreProperties>
</file>